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11640" activeTab="1"/>
  </bookViews>
  <sheets>
    <sheet name="2010" sheetId="1" r:id="rId1"/>
    <sheet name="2011-2012" sheetId="2" r:id="rId2"/>
    <sheet name="Rekapit." sheetId="3" r:id="rId3"/>
  </sheets>
  <definedNames/>
  <calcPr fullCalcOnLoad="1"/>
</workbook>
</file>

<file path=xl/sharedStrings.xml><?xml version="1.0" encoding="utf-8"?>
<sst xmlns="http://schemas.openxmlformats.org/spreadsheetml/2006/main" count="334" uniqueCount="105">
  <si>
    <t>Domov dôchodcov, Brezová 32, Spišská Nová Ves</t>
  </si>
  <si>
    <t>Položka</t>
  </si>
  <si>
    <t>Skutočnosť</t>
  </si>
  <si>
    <t>Rozpočet</t>
  </si>
  <si>
    <t>611-Tarifný plat</t>
  </si>
  <si>
    <t>612-Príplatky</t>
  </si>
  <si>
    <t>614-Odmeny</t>
  </si>
  <si>
    <t>Zravotné poistné</t>
  </si>
  <si>
    <t>Sociálne poistenie</t>
  </si>
  <si>
    <t>Príspevok DDS</t>
  </si>
  <si>
    <t>631001-cestovné</t>
  </si>
  <si>
    <t>632001-energie</t>
  </si>
  <si>
    <t>632002-voda</t>
  </si>
  <si>
    <t>633001-int.vybavenie</t>
  </si>
  <si>
    <t>633002-výpoč.tech.</t>
  </si>
  <si>
    <t>633003-tel.technika</t>
  </si>
  <si>
    <t>633004-prev.stroje</t>
  </si>
  <si>
    <t>633010-bielizeň</t>
  </si>
  <si>
    <t>633011-potraviny</t>
  </si>
  <si>
    <t>633013-nehmot.maj.</t>
  </si>
  <si>
    <t>633015-palivo kosač.</t>
  </si>
  <si>
    <t>634001-benzín</t>
  </si>
  <si>
    <t>634002-servis,údržba</t>
  </si>
  <si>
    <t>634003-poistné</t>
  </si>
  <si>
    <t>634004-prepravné</t>
  </si>
  <si>
    <t>634005-známky,karty</t>
  </si>
  <si>
    <t>636002-nájomné</t>
  </si>
  <si>
    <t>635002-úd.VT</t>
  </si>
  <si>
    <t>635003-úd.tel.tech.</t>
  </si>
  <si>
    <t>635004-úd.strojov</t>
  </si>
  <si>
    <t>635006-úd.budov</t>
  </si>
  <si>
    <t>637001-školenia</t>
  </si>
  <si>
    <t>637003-propagácia</t>
  </si>
  <si>
    <t>637004-všeob.služby</t>
  </si>
  <si>
    <t>637005-špec.služby</t>
  </si>
  <si>
    <t>637006-náhrady</t>
  </si>
  <si>
    <t>637011-posudky</t>
  </si>
  <si>
    <t>637012-poplatky</t>
  </si>
  <si>
    <t>637014-stravné</t>
  </si>
  <si>
    <t>637015-poistné</t>
  </si>
  <si>
    <t>637016-SF</t>
  </si>
  <si>
    <t>637023-kolkové zn.</t>
  </si>
  <si>
    <t>637027-dohody</t>
  </si>
  <si>
    <t>642015-NP 10 dní</t>
  </si>
  <si>
    <t>Bežné výdavky</t>
  </si>
  <si>
    <t>713003-tel.technika</t>
  </si>
  <si>
    <t>713004-prev.stroje</t>
  </si>
  <si>
    <t>717002-moder.a rek.</t>
  </si>
  <si>
    <t>Kapitálové výdavky</t>
  </si>
  <si>
    <t>223003-Popl.strava</t>
  </si>
  <si>
    <t>242-Úroky</t>
  </si>
  <si>
    <t>292012-Dobropisy</t>
  </si>
  <si>
    <t>311-Granty</t>
  </si>
  <si>
    <t>CELKOM</t>
  </si>
  <si>
    <t>642013-ost,odch.</t>
  </si>
  <si>
    <t>612002-Ostat. prípl.</t>
  </si>
  <si>
    <t>612001-Osob. príp.</t>
  </si>
  <si>
    <t>632003-poš.tel.služ.</t>
  </si>
  <si>
    <t>633009-knihy,časop.</t>
  </si>
  <si>
    <t>717003-staveb. úp.</t>
  </si>
  <si>
    <t>212003-príj.z pren.</t>
  </si>
  <si>
    <t>223001-Popl. za sl.</t>
  </si>
  <si>
    <t>223004-zber</t>
  </si>
  <si>
    <t>714004-dop.prostr.</t>
  </si>
  <si>
    <t>Index</t>
  </si>
  <si>
    <t>2009/10</t>
  </si>
  <si>
    <t>Skutoč.</t>
  </si>
  <si>
    <t>NÁVRH ROZPOČTU 2010</t>
  </si>
  <si>
    <t>Domov dôchodcov-9.1.1</t>
  </si>
  <si>
    <t>ZOS- 9.1.4</t>
  </si>
  <si>
    <t>Opatrovateľská služba-9.1.6</t>
  </si>
  <si>
    <t>633018-licencie</t>
  </si>
  <si>
    <t>633006-všeob.mater.</t>
  </si>
  <si>
    <t>ZDROJE</t>
  </si>
  <si>
    <t>Vlastné príjmy celkom</t>
  </si>
  <si>
    <t>Bežné výdavky -štát</t>
  </si>
  <si>
    <t>Kapit.výd.-štát</t>
  </si>
  <si>
    <t>Dotácia na opat.sl.</t>
  </si>
  <si>
    <t>ZDROJE CELKOM</t>
  </si>
  <si>
    <t>Viazanie rozpočtu</t>
  </si>
  <si>
    <t>NÁVRH ROZPOČTU 2011-2012</t>
  </si>
  <si>
    <t xml:space="preserve">Rozpočet </t>
  </si>
  <si>
    <t>Domov dôchodcov, Brezová 32, 052 01 Spišská Nová Ves</t>
  </si>
  <si>
    <t>REKAPITULÁCIA</t>
  </si>
  <si>
    <t>VÝDAVKY</t>
  </si>
  <si>
    <t>Prvok</t>
  </si>
  <si>
    <t>Bežné</t>
  </si>
  <si>
    <t>Kapitálové</t>
  </si>
  <si>
    <t>Celkom</t>
  </si>
  <si>
    <t>Domov dôchodcov</t>
  </si>
  <si>
    <t>9.1.1.</t>
  </si>
  <si>
    <t>9.1.4.</t>
  </si>
  <si>
    <t>Opatrovateľská služba</t>
  </si>
  <si>
    <t>ZOS Slovenská</t>
  </si>
  <si>
    <t>9.1.6.</t>
  </si>
  <si>
    <t>Štátne</t>
  </si>
  <si>
    <t>Vlastné príjmy</t>
  </si>
  <si>
    <t>Dotácia Mesto</t>
  </si>
  <si>
    <t>NÁVRH ROZPOČTU NA ROK 2010 PODĽA PRVKOV</t>
  </si>
  <si>
    <t>V Spišskej Novej Vsi 25.11.2009</t>
  </si>
  <si>
    <t>Ing.Tatiana Mesarčíková</t>
  </si>
  <si>
    <t>poverený riaditeľ DD</t>
  </si>
  <si>
    <t>Požadovaná dotácia na opatrovateľskú službu v roku 2010 je 103 455 €.</t>
  </si>
  <si>
    <t>Opatrovateľská služba je dotovaná v roku 2009 z vlasných príjmov DD čiastkou 214 200 €.</t>
  </si>
  <si>
    <t>O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</si>
</sst>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11" borderId="2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11" borderId="22" xfId="0" applyFont="1" applyFill="1" applyBorder="1" applyAlignment="1">
      <alignment/>
    </xf>
    <xf numFmtId="0" fontId="2" fillId="8" borderId="2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2" fillId="8" borderId="24" xfId="0" applyFont="1" applyFill="1" applyBorder="1" applyAlignment="1">
      <alignment/>
    </xf>
    <xf numFmtId="0" fontId="3" fillId="21" borderId="22" xfId="0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0" fillId="0" borderId="0" xfId="0" applyFont="1" applyAlignment="1">
      <alignment/>
    </xf>
    <xf numFmtId="0" fontId="2" fillId="8" borderId="22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3" fontId="2" fillId="24" borderId="36" xfId="0" applyNumberFormat="1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3" fontId="2" fillId="24" borderId="37" xfId="0" applyNumberFormat="1" applyFont="1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24" borderId="40" xfId="0" applyNumberFormat="1" applyFont="1" applyFill="1" applyBorder="1" applyAlignment="1">
      <alignment/>
    </xf>
    <xf numFmtId="3" fontId="2" fillId="24" borderId="37" xfId="0" applyNumberFormat="1" applyFont="1" applyFill="1" applyBorder="1" applyAlignment="1">
      <alignment/>
    </xf>
    <xf numFmtId="3" fontId="2" fillId="24" borderId="40" xfId="0" applyNumberFormat="1" applyFont="1" applyFill="1" applyBorder="1" applyAlignment="1">
      <alignment/>
    </xf>
    <xf numFmtId="3" fontId="2" fillId="11" borderId="37" xfId="0" applyNumberFormat="1" applyFont="1" applyFill="1" applyBorder="1" applyAlignment="1">
      <alignment/>
    </xf>
    <xf numFmtId="3" fontId="2" fillId="11" borderId="40" xfId="0" applyNumberFormat="1" applyFont="1" applyFill="1" applyBorder="1" applyAlignment="1">
      <alignment/>
    </xf>
    <xf numFmtId="3" fontId="2" fillId="11" borderId="42" xfId="0" applyNumberFormat="1" applyFont="1" applyFill="1" applyBorder="1" applyAlignment="1">
      <alignment/>
    </xf>
    <xf numFmtId="3" fontId="2" fillId="11" borderId="43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3" fontId="2" fillId="8" borderId="37" xfId="0" applyNumberFormat="1" applyFont="1" applyFill="1" applyBorder="1" applyAlignment="1">
      <alignment/>
    </xf>
    <xf numFmtId="3" fontId="2" fillId="8" borderId="40" xfId="0" applyNumberFormat="1" applyFont="1" applyFill="1" applyBorder="1" applyAlignment="1">
      <alignment/>
    </xf>
    <xf numFmtId="3" fontId="2" fillId="24" borderId="44" xfId="0" applyNumberFormat="1" applyFont="1" applyFill="1" applyBorder="1" applyAlignment="1">
      <alignment/>
    </xf>
    <xf numFmtId="3" fontId="2" fillId="8" borderId="44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24" borderId="45" xfId="0" applyNumberFormat="1" applyFont="1" applyFill="1" applyBorder="1" applyAlignment="1">
      <alignment/>
    </xf>
    <xf numFmtId="3" fontId="2" fillId="24" borderId="46" xfId="0" applyNumberFormat="1" applyFont="1" applyFill="1" applyBorder="1" applyAlignment="1">
      <alignment/>
    </xf>
    <xf numFmtId="3" fontId="2" fillId="8" borderId="4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2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24" borderId="47" xfId="0" applyNumberFormat="1" applyFont="1" applyFill="1" applyBorder="1" applyAlignment="1">
      <alignment/>
    </xf>
    <xf numFmtId="3" fontId="2" fillId="24" borderId="48" xfId="0" applyNumberFormat="1" applyFont="1" applyFill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24" borderId="20" xfId="0" applyNumberFormat="1" applyFont="1" applyFill="1" applyBorder="1" applyAlignment="1">
      <alignment/>
    </xf>
    <xf numFmtId="3" fontId="2" fillId="11" borderId="44" xfId="0" applyNumberFormat="1" applyFont="1" applyFill="1" applyBorder="1" applyAlignment="1">
      <alignment/>
    </xf>
    <xf numFmtId="3" fontId="2" fillId="11" borderId="20" xfId="0" applyNumberFormat="1" applyFont="1" applyFill="1" applyBorder="1" applyAlignment="1">
      <alignment/>
    </xf>
    <xf numFmtId="3" fontId="2" fillId="11" borderId="49" xfId="0" applyNumberFormat="1" applyFont="1" applyFill="1" applyBorder="1" applyAlignment="1">
      <alignment/>
    </xf>
    <xf numFmtId="3" fontId="2" fillId="11" borderId="22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8" borderId="20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3" fontId="2" fillId="24" borderId="44" xfId="0" applyNumberFormat="1" applyFont="1" applyFill="1" applyBorder="1" applyAlignment="1">
      <alignment/>
    </xf>
    <xf numFmtId="3" fontId="2" fillId="24" borderId="20" xfId="0" applyNumberFormat="1" applyFont="1" applyFill="1" applyBorder="1" applyAlignment="1">
      <alignment/>
    </xf>
    <xf numFmtId="3" fontId="2" fillId="0" borderId="51" xfId="0" applyNumberFormat="1" applyFont="1" applyBorder="1" applyAlignment="1">
      <alignment/>
    </xf>
    <xf numFmtId="3" fontId="2" fillId="8" borderId="49" xfId="0" applyNumberFormat="1" applyFont="1" applyFill="1" applyBorder="1" applyAlignment="1">
      <alignment/>
    </xf>
    <xf numFmtId="3" fontId="2" fillId="8" borderId="52" xfId="0" applyNumberFormat="1" applyFont="1" applyFill="1" applyBorder="1" applyAlignment="1">
      <alignment/>
    </xf>
    <xf numFmtId="3" fontId="2" fillId="8" borderId="43" xfId="0" applyNumberFormat="1" applyFont="1" applyFill="1" applyBorder="1" applyAlignment="1">
      <alignment/>
    </xf>
    <xf numFmtId="3" fontId="2" fillId="8" borderId="45" xfId="0" applyNumberFormat="1" applyFont="1" applyFill="1" applyBorder="1" applyAlignment="1">
      <alignment/>
    </xf>
    <xf numFmtId="3" fontId="2" fillId="8" borderId="46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8" borderId="50" xfId="0" applyNumberFormat="1" applyFont="1" applyFill="1" applyBorder="1" applyAlignment="1">
      <alignment/>
    </xf>
    <xf numFmtId="3" fontId="2" fillId="8" borderId="53" xfId="0" applyNumberFormat="1" applyFont="1" applyFill="1" applyBorder="1" applyAlignment="1">
      <alignment/>
    </xf>
    <xf numFmtId="3" fontId="2" fillId="8" borderId="54" xfId="0" applyNumberFormat="1" applyFont="1" applyFill="1" applyBorder="1" applyAlignment="1">
      <alignment/>
    </xf>
    <xf numFmtId="3" fontId="2" fillId="25" borderId="37" xfId="0" applyNumberFormat="1" applyFont="1" applyFill="1" applyBorder="1" applyAlignment="1">
      <alignment/>
    </xf>
    <xf numFmtId="3" fontId="2" fillId="25" borderId="40" xfId="0" applyNumberFormat="1" applyFont="1" applyFill="1" applyBorder="1" applyAlignment="1">
      <alignment/>
    </xf>
    <xf numFmtId="3" fontId="2" fillId="25" borderId="44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25" borderId="20" xfId="0" applyNumberFormat="1" applyFont="1" applyFill="1" applyBorder="1" applyAlignment="1">
      <alignment/>
    </xf>
    <xf numFmtId="3" fontId="3" fillId="21" borderId="42" xfId="0" applyNumberFormat="1" applyFont="1" applyFill="1" applyBorder="1" applyAlignment="1">
      <alignment/>
    </xf>
    <xf numFmtId="3" fontId="3" fillId="21" borderId="52" xfId="0" applyNumberFormat="1" applyFont="1" applyFill="1" applyBorder="1" applyAlignment="1">
      <alignment/>
    </xf>
    <xf numFmtId="3" fontId="3" fillId="21" borderId="43" xfId="0" applyNumberFormat="1" applyFont="1" applyFill="1" applyBorder="1" applyAlignment="1">
      <alignment/>
    </xf>
    <xf numFmtId="3" fontId="3" fillId="21" borderId="49" xfId="0" applyNumberFormat="1" applyFont="1" applyFill="1" applyBorder="1" applyAlignment="1">
      <alignment/>
    </xf>
    <xf numFmtId="3" fontId="3" fillId="21" borderId="22" xfId="0" applyNumberFormat="1" applyFont="1" applyFill="1" applyBorder="1" applyAlignment="1">
      <alignment/>
    </xf>
    <xf numFmtId="3" fontId="2" fillId="25" borderId="55" xfId="0" applyNumberFormat="1" applyFont="1" applyFill="1" applyBorder="1" applyAlignment="1">
      <alignment/>
    </xf>
    <xf numFmtId="3" fontId="2" fillId="25" borderId="53" xfId="0" applyNumberFormat="1" applyFont="1" applyFill="1" applyBorder="1" applyAlignment="1">
      <alignment/>
    </xf>
    <xf numFmtId="3" fontId="2" fillId="25" borderId="54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2" fillId="24" borderId="33" xfId="0" applyNumberFormat="1" applyFont="1" applyFill="1" applyBorder="1" applyAlignment="1">
      <alignment/>
    </xf>
    <xf numFmtId="4" fontId="2" fillId="24" borderId="48" xfId="0" applyNumberFormat="1" applyFont="1" applyFill="1" applyBorder="1" applyAlignment="1">
      <alignment/>
    </xf>
    <xf numFmtId="4" fontId="2" fillId="11" borderId="48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11" borderId="34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8" borderId="56" xfId="0" applyNumberFormat="1" applyFont="1" applyFill="1" applyBorder="1" applyAlignment="1">
      <alignment/>
    </xf>
    <xf numFmtId="4" fontId="2" fillId="8" borderId="48" xfId="0" applyNumberFormat="1" applyFont="1" applyFill="1" applyBorder="1" applyAlignment="1">
      <alignment/>
    </xf>
    <xf numFmtId="4" fontId="2" fillId="8" borderId="34" xfId="0" applyNumberFormat="1" applyFont="1" applyFill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57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8" borderId="58" xfId="0" applyNumberFormat="1" applyFont="1" applyFill="1" applyBorder="1" applyAlignment="1">
      <alignment/>
    </xf>
    <xf numFmtId="4" fontId="2" fillId="25" borderId="48" xfId="0" applyNumberFormat="1" applyFont="1" applyFill="1" applyBorder="1" applyAlignment="1">
      <alignment/>
    </xf>
    <xf numFmtId="4" fontId="3" fillId="21" borderId="49" xfId="0" applyNumberFormat="1" applyFont="1" applyFill="1" applyBorder="1" applyAlignment="1">
      <alignment/>
    </xf>
    <xf numFmtId="4" fontId="2" fillId="25" borderId="58" xfId="0" applyNumberFormat="1" applyFont="1" applyFill="1" applyBorder="1" applyAlignment="1">
      <alignment/>
    </xf>
    <xf numFmtId="4" fontId="3" fillId="21" borderId="3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18" xfId="0" applyNumberFormat="1" applyBorder="1" applyAlignment="1">
      <alignment horizontal="center"/>
    </xf>
    <xf numFmtId="4" fontId="2" fillId="8" borderId="34" xfId="0" applyNumberFormat="1" applyFont="1" applyFill="1" applyBorder="1" applyAlignment="1">
      <alignment/>
    </xf>
    <xf numFmtId="4" fontId="2" fillId="0" borderId="41" xfId="0" applyNumberFormat="1" applyFont="1" applyBorder="1" applyAlignment="1">
      <alignment/>
    </xf>
    <xf numFmtId="4" fontId="3" fillId="21" borderId="5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2" fillId="0" borderId="58" xfId="0" applyNumberFormat="1" applyFont="1" applyFill="1" applyBorder="1" applyAlignment="1">
      <alignment/>
    </xf>
    <xf numFmtId="4" fontId="2" fillId="0" borderId="56" xfId="0" applyNumberFormat="1" applyFont="1" applyBorder="1" applyAlignment="1">
      <alignment/>
    </xf>
    <xf numFmtId="4" fontId="2" fillId="24" borderId="60" xfId="0" applyNumberFormat="1" applyFont="1" applyFill="1" applyBorder="1" applyAlignment="1">
      <alignment/>
    </xf>
    <xf numFmtId="4" fontId="2" fillId="8" borderId="57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3" fillId="11" borderId="22" xfId="0" applyFont="1" applyFill="1" applyBorder="1" applyAlignment="1">
      <alignment/>
    </xf>
    <xf numFmtId="3" fontId="3" fillId="11" borderId="42" xfId="0" applyNumberFormat="1" applyFont="1" applyFill="1" applyBorder="1" applyAlignment="1">
      <alignment/>
    </xf>
    <xf numFmtId="3" fontId="3" fillId="11" borderId="49" xfId="0" applyNumberFormat="1" applyFont="1" applyFill="1" applyBorder="1" applyAlignment="1">
      <alignment/>
    </xf>
    <xf numFmtId="3" fontId="3" fillId="11" borderId="43" xfId="0" applyNumberFormat="1" applyFont="1" applyFill="1" applyBorder="1" applyAlignment="1">
      <alignment/>
    </xf>
    <xf numFmtId="4" fontId="3" fillId="11" borderId="34" xfId="0" applyNumberFormat="1" applyFont="1" applyFill="1" applyBorder="1" applyAlignment="1">
      <alignment/>
    </xf>
    <xf numFmtId="4" fontId="2" fillId="26" borderId="3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48" xfId="0" applyNumberFormat="1" applyFont="1" applyBorder="1" applyAlignment="1">
      <alignment/>
    </xf>
    <xf numFmtId="3" fontId="3" fillId="21" borderId="34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69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11" borderId="41" xfId="0" applyNumberFormat="1" applyFont="1" applyFill="1" applyBorder="1" applyAlignment="1">
      <alignment/>
    </xf>
    <xf numFmtId="3" fontId="2" fillId="11" borderId="51" xfId="0" applyNumberFormat="1" applyFont="1" applyFill="1" applyBorder="1" applyAlignment="1">
      <alignment/>
    </xf>
    <xf numFmtId="3" fontId="2" fillId="11" borderId="48" xfId="0" applyNumberFormat="1" applyFont="1" applyFill="1" applyBorder="1" applyAlignment="1">
      <alignment/>
    </xf>
    <xf numFmtId="3" fontId="2" fillId="25" borderId="41" xfId="0" applyNumberFormat="1" applyFont="1" applyFill="1" applyBorder="1" applyAlignment="1">
      <alignment/>
    </xf>
    <xf numFmtId="3" fontId="2" fillId="25" borderId="51" xfId="0" applyNumberFormat="1" applyFont="1" applyFill="1" applyBorder="1" applyAlignment="1">
      <alignment/>
    </xf>
    <xf numFmtId="3" fontId="2" fillId="25" borderId="48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3" fillId="21" borderId="59" xfId="0" applyNumberFormat="1" applyFont="1" applyFill="1" applyBorder="1" applyAlignment="1">
      <alignment/>
    </xf>
    <xf numFmtId="3" fontId="2" fillId="8" borderId="41" xfId="0" applyNumberFormat="1" applyFont="1" applyFill="1" applyBorder="1" applyAlignment="1">
      <alignment/>
    </xf>
    <xf numFmtId="3" fontId="2" fillId="8" borderId="51" xfId="0" applyNumberFormat="1" applyFont="1" applyFill="1" applyBorder="1" applyAlignment="1">
      <alignment/>
    </xf>
    <xf numFmtId="3" fontId="2" fillId="8" borderId="48" xfId="0" applyNumberFormat="1" applyFont="1" applyFill="1" applyBorder="1" applyAlignment="1">
      <alignment/>
    </xf>
    <xf numFmtId="3" fontId="2" fillId="24" borderId="41" xfId="0" applyNumberFormat="1" applyFont="1" applyFill="1" applyBorder="1" applyAlignment="1">
      <alignment/>
    </xf>
    <xf numFmtId="3" fontId="2" fillId="8" borderId="55" xfId="0" applyNumberFormat="1" applyFont="1" applyFill="1" applyBorder="1" applyAlignment="1">
      <alignment/>
    </xf>
    <xf numFmtId="3" fontId="2" fillId="8" borderId="38" xfId="0" applyNumberFormat="1" applyFont="1" applyFill="1" applyBorder="1" applyAlignment="1">
      <alignment/>
    </xf>
    <xf numFmtId="3" fontId="2" fillId="8" borderId="64" xfId="0" applyNumberFormat="1" applyFont="1" applyFill="1" applyBorder="1" applyAlignment="1">
      <alignment/>
    </xf>
    <xf numFmtId="3" fontId="2" fillId="8" borderId="58" xfId="0" applyNumberFormat="1" applyFont="1" applyFill="1" applyBorder="1" applyAlignment="1">
      <alignment/>
    </xf>
    <xf numFmtId="3" fontId="2" fillId="11" borderId="59" xfId="0" applyNumberFormat="1" applyFont="1" applyFill="1" applyBorder="1" applyAlignment="1">
      <alignment/>
    </xf>
    <xf numFmtId="3" fontId="2" fillId="11" borderId="52" xfId="0" applyNumberFormat="1" applyFont="1" applyFill="1" applyBorder="1" applyAlignment="1">
      <alignment/>
    </xf>
    <xf numFmtId="3" fontId="2" fillId="11" borderId="34" xfId="0" applyNumberFormat="1" applyFont="1" applyFill="1" applyBorder="1" applyAlignment="1">
      <alignment/>
    </xf>
    <xf numFmtId="3" fontId="2" fillId="24" borderId="70" xfId="0" applyNumberFormat="1" applyFont="1" applyFill="1" applyBorder="1" applyAlignment="1">
      <alignment/>
    </xf>
    <xf numFmtId="3" fontId="2" fillId="0" borderId="70" xfId="0" applyNumberFormat="1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2" fillId="24" borderId="67" xfId="0" applyNumberFormat="1" applyFont="1" applyFill="1" applyBorder="1" applyAlignment="1">
      <alignment/>
    </xf>
    <xf numFmtId="3" fontId="2" fillId="24" borderId="60" xfId="0" applyNumberFormat="1" applyFont="1" applyFill="1" applyBorder="1" applyAlignment="1">
      <alignment/>
    </xf>
    <xf numFmtId="3" fontId="2" fillId="24" borderId="62" xfId="0" applyNumberFormat="1" applyFont="1" applyFill="1" applyBorder="1" applyAlignment="1">
      <alignment/>
    </xf>
    <xf numFmtId="3" fontId="2" fillId="24" borderId="41" xfId="0" applyNumberFormat="1" applyFont="1" applyFill="1" applyBorder="1" applyAlignment="1">
      <alignment/>
    </xf>
    <xf numFmtId="3" fontId="2" fillId="24" borderId="51" xfId="0" applyNumberFormat="1" applyFont="1" applyFill="1" applyBorder="1" applyAlignment="1">
      <alignment/>
    </xf>
    <xf numFmtId="3" fontId="2" fillId="11" borderId="20" xfId="0" applyNumberFormat="1" applyFont="1" applyFill="1" applyBorder="1" applyAlignment="1">
      <alignment/>
    </xf>
    <xf numFmtId="3" fontId="2" fillId="11" borderId="40" xfId="0" applyNumberFormat="1" applyFont="1" applyFill="1" applyBorder="1" applyAlignment="1">
      <alignment/>
    </xf>
    <xf numFmtId="3" fontId="2" fillId="11" borderId="60" xfId="0" applyNumberFormat="1" applyFont="1" applyFill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8" borderId="62" xfId="0" applyNumberFormat="1" applyFont="1" applyFill="1" applyBorder="1" applyAlignment="1">
      <alignment/>
    </xf>
    <xf numFmtId="3" fontId="2" fillId="24" borderId="69" xfId="0" applyNumberFormat="1" applyFont="1" applyFill="1" applyBorder="1" applyAlignment="1">
      <alignment/>
    </xf>
    <xf numFmtId="3" fontId="2" fillId="24" borderId="51" xfId="0" applyNumberFormat="1" applyFont="1" applyFill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8" borderId="34" xfId="0" applyNumberFormat="1" applyFont="1" applyFill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8" borderId="43" xfId="0" applyNumberFormat="1" applyFont="1" applyFill="1" applyBorder="1" applyAlignment="1">
      <alignment/>
    </xf>
    <xf numFmtId="3" fontId="2" fillId="8" borderId="7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80">
      <selection activeCell="H112" sqref="H112"/>
    </sheetView>
  </sheetViews>
  <sheetFormatPr defaultColWidth="9.140625" defaultRowHeight="12.75"/>
  <cols>
    <col min="1" max="1" width="16.140625" style="0" customWidth="1"/>
    <col min="2" max="2" width="7.8515625" style="88" customWidth="1"/>
    <col min="3" max="4" width="7.8515625" style="88" bestFit="1" customWidth="1"/>
    <col min="5" max="5" width="6.140625" style="136" customWidth="1"/>
    <col min="6" max="6" width="7.7109375" style="88" customWidth="1"/>
    <col min="7" max="7" width="7.140625" style="88" customWidth="1"/>
    <col min="8" max="8" width="8.00390625" style="88" customWidth="1"/>
    <col min="9" max="9" width="5.57421875" style="136" customWidth="1"/>
    <col min="10" max="10" width="7.00390625" style="88" customWidth="1"/>
    <col min="11" max="11" width="7.7109375" style="88" customWidth="1"/>
    <col min="12" max="12" width="7.140625" style="88" customWidth="1"/>
    <col min="13" max="13" width="5.8515625" style="136" customWidth="1"/>
    <col min="14" max="15" width="8.421875" style="88" customWidth="1"/>
    <col min="16" max="16" width="8.28125" style="88" customWidth="1"/>
    <col min="17" max="17" width="6.140625" style="136" customWidth="1"/>
  </cols>
  <sheetData>
    <row r="1" spans="1:4" ht="12.75">
      <c r="A1" s="1" t="s">
        <v>0</v>
      </c>
      <c r="D1" s="89"/>
    </row>
    <row r="3" spans="1:17" ht="18">
      <c r="A3" s="205" t="s">
        <v>67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ht="13.5" thickBot="1"/>
    <row r="5" spans="1:17" ht="13.5" thickBot="1">
      <c r="A5" s="2" t="s">
        <v>1</v>
      </c>
      <c r="B5" s="90" t="s">
        <v>68</v>
      </c>
      <c r="C5" s="91"/>
      <c r="D5" s="91"/>
      <c r="E5" s="137"/>
      <c r="F5" s="92" t="s">
        <v>69</v>
      </c>
      <c r="G5" s="91"/>
      <c r="H5" s="91"/>
      <c r="I5" s="137"/>
      <c r="J5" s="90" t="s">
        <v>70</v>
      </c>
      <c r="K5" s="91"/>
      <c r="L5" s="91"/>
      <c r="M5" s="137"/>
      <c r="N5" s="92" t="s">
        <v>53</v>
      </c>
      <c r="O5" s="91"/>
      <c r="P5" s="91"/>
      <c r="Q5" s="137"/>
    </row>
    <row r="6" spans="1:17" ht="12.75">
      <c r="A6" s="3"/>
      <c r="B6" s="93" t="s">
        <v>66</v>
      </c>
      <c r="C6" s="94" t="s">
        <v>3</v>
      </c>
      <c r="D6" s="95" t="s">
        <v>3</v>
      </c>
      <c r="E6" s="138" t="s">
        <v>64</v>
      </c>
      <c r="F6" s="96" t="s">
        <v>66</v>
      </c>
      <c r="G6" s="94" t="s">
        <v>3</v>
      </c>
      <c r="H6" s="95" t="s">
        <v>3</v>
      </c>
      <c r="I6" s="158" t="s">
        <v>64</v>
      </c>
      <c r="J6" s="97" t="s">
        <v>2</v>
      </c>
      <c r="K6" s="94" t="s">
        <v>3</v>
      </c>
      <c r="L6" s="95" t="s">
        <v>3</v>
      </c>
      <c r="M6" s="138" t="s">
        <v>64</v>
      </c>
      <c r="N6" s="96" t="s">
        <v>2</v>
      </c>
      <c r="O6" s="94" t="s">
        <v>3</v>
      </c>
      <c r="P6" s="95" t="s">
        <v>3</v>
      </c>
      <c r="Q6" s="138" t="s">
        <v>64</v>
      </c>
    </row>
    <row r="7" spans="1:17" ht="13.5" thickBot="1">
      <c r="A7" s="6"/>
      <c r="B7" s="167">
        <v>2008</v>
      </c>
      <c r="C7" s="168">
        <v>2009</v>
      </c>
      <c r="D7" s="169">
        <v>2010</v>
      </c>
      <c r="E7" s="139" t="s">
        <v>65</v>
      </c>
      <c r="F7" s="169">
        <v>2008</v>
      </c>
      <c r="G7" s="168">
        <v>2009</v>
      </c>
      <c r="H7" s="169">
        <v>2010</v>
      </c>
      <c r="I7" s="139" t="s">
        <v>65</v>
      </c>
      <c r="J7" s="167">
        <v>2008</v>
      </c>
      <c r="K7" s="168">
        <v>2009</v>
      </c>
      <c r="L7" s="169">
        <v>2010</v>
      </c>
      <c r="M7" s="162" t="s">
        <v>65</v>
      </c>
      <c r="N7" s="167">
        <v>2008</v>
      </c>
      <c r="O7" s="168">
        <v>2009</v>
      </c>
      <c r="P7" s="169">
        <v>2010</v>
      </c>
      <c r="Q7" s="139" t="s">
        <v>65</v>
      </c>
    </row>
    <row r="8" spans="1:17" ht="12.75">
      <c r="A8" s="32" t="s">
        <v>4</v>
      </c>
      <c r="B8" s="66">
        <f>N8-J8-F8</f>
        <v>367938</v>
      </c>
      <c r="C8" s="67">
        <v>398845</v>
      </c>
      <c r="D8" s="67">
        <v>443850</v>
      </c>
      <c r="E8" s="140">
        <f>D8/C8*100</f>
        <v>111.28383206508794</v>
      </c>
      <c r="F8" s="98">
        <v>80147</v>
      </c>
      <c r="G8" s="67">
        <v>105564</v>
      </c>
      <c r="H8" s="67">
        <v>106620</v>
      </c>
      <c r="I8" s="140">
        <f>H8/G8*100</f>
        <v>101.00034102534956</v>
      </c>
      <c r="J8" s="66">
        <v>142335</v>
      </c>
      <c r="K8" s="67">
        <v>201511</v>
      </c>
      <c r="L8" s="197">
        <v>203550</v>
      </c>
      <c r="M8" s="140">
        <f>L8/K8*100</f>
        <v>101.01185543220966</v>
      </c>
      <c r="N8" s="98">
        <v>590420</v>
      </c>
      <c r="O8" s="67">
        <f>C8+G8+K8</f>
        <v>705920</v>
      </c>
      <c r="P8" s="67">
        <f>L8+H8+D8</f>
        <v>754020</v>
      </c>
      <c r="Q8" s="140">
        <f>P8/O8*100</f>
        <v>106.81380326382592</v>
      </c>
    </row>
    <row r="9" spans="1:17" ht="12.75">
      <c r="A9" s="18" t="s">
        <v>56</v>
      </c>
      <c r="B9" s="68">
        <f aca="true" t="shared" si="0" ref="B9:B16">N9-J9-F9</f>
        <v>71610</v>
      </c>
      <c r="C9" s="69">
        <v>87640</v>
      </c>
      <c r="D9" s="69">
        <v>102000</v>
      </c>
      <c r="E9" s="141">
        <f>D9/C9*100</f>
        <v>116.38521223185761</v>
      </c>
      <c r="F9" s="100">
        <v>12823</v>
      </c>
      <c r="G9" s="69">
        <v>15100</v>
      </c>
      <c r="H9" s="69">
        <v>15100</v>
      </c>
      <c r="I9" s="141">
        <f>H9/G9*100</f>
        <v>100</v>
      </c>
      <c r="J9" s="101">
        <v>5852</v>
      </c>
      <c r="K9" s="69">
        <v>7260</v>
      </c>
      <c r="L9" s="125">
        <v>7600</v>
      </c>
      <c r="M9" s="141">
        <f>L9/K9*100</f>
        <v>104.6831955922865</v>
      </c>
      <c r="N9" s="100">
        <v>90285</v>
      </c>
      <c r="O9" s="86">
        <f>C9+G9+K9</f>
        <v>110000</v>
      </c>
      <c r="P9" s="69">
        <f>L9+H9+D9</f>
        <v>124700</v>
      </c>
      <c r="Q9" s="141">
        <f>P9/O9*100</f>
        <v>113.36363636363636</v>
      </c>
    </row>
    <row r="10" spans="1:17" ht="12.75">
      <c r="A10" s="18" t="s">
        <v>55</v>
      </c>
      <c r="B10" s="68">
        <v>46408</v>
      </c>
      <c r="C10" s="70">
        <v>52760</v>
      </c>
      <c r="D10" s="71">
        <v>56000</v>
      </c>
      <c r="E10" s="141">
        <f>D10/C10*100</f>
        <v>106.14101592115239</v>
      </c>
      <c r="F10" s="100">
        <v>13618</v>
      </c>
      <c r="G10" s="100">
        <v>14300</v>
      </c>
      <c r="H10" s="100">
        <v>14300</v>
      </c>
      <c r="I10" s="141">
        <f>H10/G10*100</f>
        <v>100</v>
      </c>
      <c r="J10" s="101">
        <v>1883</v>
      </c>
      <c r="K10" s="69">
        <v>2040</v>
      </c>
      <c r="L10" s="118">
        <v>2040</v>
      </c>
      <c r="M10" s="141">
        <f>L10/K10*100</f>
        <v>100</v>
      </c>
      <c r="N10" s="100">
        <f>B10+F10+J10</f>
        <v>61909</v>
      </c>
      <c r="O10" s="100">
        <f>C10+G10+K10</f>
        <v>69100</v>
      </c>
      <c r="P10" s="69">
        <f>L10+H10+D10</f>
        <v>72340</v>
      </c>
      <c r="Q10" s="141">
        <f>P10/O10*100</f>
        <v>104.6888567293777</v>
      </c>
    </row>
    <row r="11" spans="1:17" ht="12.75">
      <c r="A11" s="33" t="s">
        <v>5</v>
      </c>
      <c r="B11" s="72">
        <f t="shared" si="0"/>
        <v>118018</v>
      </c>
      <c r="C11" s="73">
        <f>C9+C10</f>
        <v>140400</v>
      </c>
      <c r="D11" s="73">
        <f>D9+D10</f>
        <v>158000</v>
      </c>
      <c r="E11" s="141">
        <f>D11/C11*100</f>
        <v>112.53561253561253</v>
      </c>
      <c r="F11" s="81">
        <f>F9+F10</f>
        <v>26441</v>
      </c>
      <c r="G11" s="81">
        <f>G9+G10</f>
        <v>29400</v>
      </c>
      <c r="H11" s="81">
        <f>H9+H10</f>
        <v>29400</v>
      </c>
      <c r="I11" s="141">
        <f>H11/G11*100</f>
        <v>100</v>
      </c>
      <c r="J11" s="102">
        <f>J9+J10</f>
        <v>7735</v>
      </c>
      <c r="K11" s="73">
        <f>K9+K10</f>
        <v>9300</v>
      </c>
      <c r="L11" s="198">
        <f>L9+L10</f>
        <v>9640</v>
      </c>
      <c r="M11" s="141">
        <f>L11/K11*100</f>
        <v>103.65591397849462</v>
      </c>
      <c r="N11" s="81">
        <f>N9+N10</f>
        <v>152194</v>
      </c>
      <c r="O11" s="81">
        <f>O9+O10</f>
        <v>179100</v>
      </c>
      <c r="P11" s="99">
        <f aca="true" t="shared" si="1" ref="P11:P17">L11+H11+D11</f>
        <v>197040</v>
      </c>
      <c r="Q11" s="165">
        <f>P11/O11*100</f>
        <v>110.01675041876047</v>
      </c>
    </row>
    <row r="12" spans="1:17" ht="12.75">
      <c r="A12" s="33" t="s">
        <v>6</v>
      </c>
      <c r="B12" s="72">
        <v>40354</v>
      </c>
      <c r="C12" s="73">
        <v>1297</v>
      </c>
      <c r="D12" s="73">
        <v>12600</v>
      </c>
      <c r="E12" s="141"/>
      <c r="F12" s="81">
        <v>9238</v>
      </c>
      <c r="G12" s="81">
        <v>500</v>
      </c>
      <c r="H12" s="81">
        <v>1592</v>
      </c>
      <c r="I12" s="141"/>
      <c r="J12" s="102">
        <v>32397</v>
      </c>
      <c r="K12" s="73">
        <v>800</v>
      </c>
      <c r="L12" s="198">
        <v>3000</v>
      </c>
      <c r="M12" s="141"/>
      <c r="N12" s="81">
        <f>B12+F12+J12</f>
        <v>81989</v>
      </c>
      <c r="O12" s="81">
        <f>C12+G12+K12</f>
        <v>2597</v>
      </c>
      <c r="P12" s="73">
        <f t="shared" si="1"/>
        <v>17192</v>
      </c>
      <c r="Q12" s="141"/>
    </row>
    <row r="13" spans="1:17" ht="12.75">
      <c r="A13" s="19">
        <v>610</v>
      </c>
      <c r="B13" s="74">
        <f t="shared" si="0"/>
        <v>526310</v>
      </c>
      <c r="C13" s="75">
        <f>C8+C11+C12</f>
        <v>540542</v>
      </c>
      <c r="D13" s="75">
        <f>D8+D11+D12</f>
        <v>614450</v>
      </c>
      <c r="E13" s="142">
        <f aca="true" t="shared" si="2" ref="E13:E23">D13/C13*100</f>
        <v>113.67294308305367</v>
      </c>
      <c r="F13" s="103">
        <f>F8+F11+F12</f>
        <v>115826</v>
      </c>
      <c r="G13" s="103">
        <f>G8+G11+G12</f>
        <v>135464</v>
      </c>
      <c r="H13" s="103">
        <f>H8+H11+H12</f>
        <v>137612</v>
      </c>
      <c r="I13" s="142">
        <f aca="true" t="shared" si="3" ref="I13:I23">H13/G13*100</f>
        <v>101.58566113506171</v>
      </c>
      <c r="J13" s="104">
        <f>J8+J11+J12</f>
        <v>182467</v>
      </c>
      <c r="K13" s="75">
        <f>K8+K11+K12</f>
        <v>211611</v>
      </c>
      <c r="L13" s="103">
        <f>L8+L11+L12</f>
        <v>216190</v>
      </c>
      <c r="M13" s="142">
        <f>L13/K13*100</f>
        <v>102.16387616900822</v>
      </c>
      <c r="N13" s="103">
        <f>N8+N11+N12</f>
        <v>824603</v>
      </c>
      <c r="O13" s="103">
        <f>O8+O11+O12</f>
        <v>887617</v>
      </c>
      <c r="P13" s="75">
        <f t="shared" si="1"/>
        <v>968252</v>
      </c>
      <c r="Q13" s="142">
        <f aca="true" t="shared" si="4" ref="Q13:Q23">P13/O13*100</f>
        <v>109.08443619263714</v>
      </c>
    </row>
    <row r="14" spans="1:17" ht="12.75">
      <c r="A14" s="33" t="s">
        <v>7</v>
      </c>
      <c r="B14" s="72">
        <v>53357</v>
      </c>
      <c r="C14" s="73">
        <v>54060</v>
      </c>
      <c r="D14" s="73">
        <v>61445</v>
      </c>
      <c r="E14" s="143">
        <f t="shared" si="2"/>
        <v>113.66074731779506</v>
      </c>
      <c r="F14" s="81">
        <v>11305</v>
      </c>
      <c r="G14" s="81">
        <v>13546</v>
      </c>
      <c r="H14" s="81">
        <v>13760</v>
      </c>
      <c r="I14" s="143">
        <f t="shared" si="3"/>
        <v>101.5798021556179</v>
      </c>
      <c r="J14" s="102">
        <v>16928</v>
      </c>
      <c r="K14" s="73">
        <v>21161</v>
      </c>
      <c r="L14" s="198">
        <v>21600</v>
      </c>
      <c r="M14" s="143">
        <f>L14/K14*100</f>
        <v>102.07457114503096</v>
      </c>
      <c r="N14" s="81">
        <f>B14+F14+J14</f>
        <v>81590</v>
      </c>
      <c r="O14" s="81">
        <f>C14+G14+K14</f>
        <v>88767</v>
      </c>
      <c r="P14" s="73">
        <f t="shared" si="1"/>
        <v>96805</v>
      </c>
      <c r="Q14" s="143">
        <f t="shared" si="4"/>
        <v>109.05516689760834</v>
      </c>
    </row>
    <row r="15" spans="1:17" ht="12.75">
      <c r="A15" s="33" t="s">
        <v>8</v>
      </c>
      <c r="B15" s="72">
        <v>131812</v>
      </c>
      <c r="C15" s="73">
        <v>136210</v>
      </c>
      <c r="D15" s="73">
        <v>154840</v>
      </c>
      <c r="E15" s="143">
        <f t="shared" si="2"/>
        <v>113.67740988180014</v>
      </c>
      <c r="F15" s="81">
        <v>27088</v>
      </c>
      <c r="G15" s="81">
        <v>33040</v>
      </c>
      <c r="H15" s="81">
        <v>34678</v>
      </c>
      <c r="I15" s="143">
        <f t="shared" si="3"/>
        <v>104.95762711864407</v>
      </c>
      <c r="J15" s="102">
        <v>46604</v>
      </c>
      <c r="K15" s="73">
        <v>53421</v>
      </c>
      <c r="L15" s="198">
        <v>54500</v>
      </c>
      <c r="M15" s="143">
        <f>L15/K15*100</f>
        <v>102.01980494562063</v>
      </c>
      <c r="N15" s="81">
        <f>B15+F15+J15</f>
        <v>205504</v>
      </c>
      <c r="O15" s="81">
        <f>C15+G15+K15</f>
        <v>222671</v>
      </c>
      <c r="P15" s="73">
        <f t="shared" si="1"/>
        <v>244018</v>
      </c>
      <c r="Q15" s="143">
        <f t="shared" si="4"/>
        <v>109.58678947864786</v>
      </c>
    </row>
    <row r="16" spans="1:17" ht="12.75">
      <c r="A16" s="33" t="s">
        <v>9</v>
      </c>
      <c r="B16" s="72">
        <f t="shared" si="0"/>
        <v>7305</v>
      </c>
      <c r="C16" s="73">
        <v>7420</v>
      </c>
      <c r="D16" s="73">
        <v>7400</v>
      </c>
      <c r="E16" s="143">
        <f t="shared" si="2"/>
        <v>99.73045822102425</v>
      </c>
      <c r="F16" s="81">
        <v>1026</v>
      </c>
      <c r="G16" s="73">
        <v>2177</v>
      </c>
      <c r="H16" s="73">
        <v>2300</v>
      </c>
      <c r="I16" s="143">
        <f t="shared" si="3"/>
        <v>105.64997703261369</v>
      </c>
      <c r="J16" s="102">
        <v>1296</v>
      </c>
      <c r="K16" s="73">
        <v>1200</v>
      </c>
      <c r="L16" s="198">
        <v>1440</v>
      </c>
      <c r="M16" s="143">
        <f>L16/K16*100</f>
        <v>120</v>
      </c>
      <c r="N16" s="81">
        <v>9627</v>
      </c>
      <c r="O16" s="73">
        <f>K16+G16+C16</f>
        <v>10797</v>
      </c>
      <c r="P16" s="73">
        <f t="shared" si="1"/>
        <v>11140</v>
      </c>
      <c r="Q16" s="143">
        <f t="shared" si="4"/>
        <v>103.17680837269612</v>
      </c>
    </row>
    <row r="17" spans="1:17" ht="13.5" thickBot="1">
      <c r="A17" s="22">
        <v>620</v>
      </c>
      <c r="B17" s="76">
        <f>B14+B15+B16</f>
        <v>192474</v>
      </c>
      <c r="C17" s="77">
        <f>C14+C15+C16</f>
        <v>197690</v>
      </c>
      <c r="D17" s="77">
        <f>D14+D15+D16</f>
        <v>223685</v>
      </c>
      <c r="E17" s="144">
        <f t="shared" si="2"/>
        <v>113.14937528453639</v>
      </c>
      <c r="F17" s="105">
        <f>F14+F15+F16</f>
        <v>39419</v>
      </c>
      <c r="G17" s="105">
        <f>G14+G15+G16</f>
        <v>48763</v>
      </c>
      <c r="H17" s="105">
        <f>H14+H15+H16</f>
        <v>50738</v>
      </c>
      <c r="I17" s="144">
        <f t="shared" si="3"/>
        <v>104.05020199741608</v>
      </c>
      <c r="J17" s="106">
        <f>J14+J15+J16</f>
        <v>64828</v>
      </c>
      <c r="K17" s="77">
        <f>K14+K15+K16</f>
        <v>75782</v>
      </c>
      <c r="L17" s="105">
        <f>L14+L15+L16</f>
        <v>77540</v>
      </c>
      <c r="M17" s="144">
        <f>L17/K17*100</f>
        <v>102.31981209258134</v>
      </c>
      <c r="N17" s="105">
        <f>N14+N15+N16</f>
        <v>296721</v>
      </c>
      <c r="O17" s="105">
        <f>O14+O15+O16</f>
        <v>322235</v>
      </c>
      <c r="P17" s="77">
        <f t="shared" si="1"/>
        <v>351963</v>
      </c>
      <c r="Q17" s="144">
        <f t="shared" si="4"/>
        <v>109.2255651931044</v>
      </c>
    </row>
    <row r="18" spans="1:18" ht="12.75">
      <c r="A18" s="18" t="s">
        <v>10</v>
      </c>
      <c r="B18" s="78">
        <v>431</v>
      </c>
      <c r="C18" s="69">
        <v>664</v>
      </c>
      <c r="D18" s="69">
        <v>700</v>
      </c>
      <c r="E18" s="145">
        <f t="shared" si="2"/>
        <v>105.42168674698796</v>
      </c>
      <c r="F18" s="100">
        <v>0</v>
      </c>
      <c r="G18" s="69">
        <v>166</v>
      </c>
      <c r="H18" s="69">
        <v>100</v>
      </c>
      <c r="I18" s="145">
        <f t="shared" si="3"/>
        <v>60.24096385542169</v>
      </c>
      <c r="J18" s="107">
        <v>0</v>
      </c>
      <c r="K18" s="69"/>
      <c r="L18" s="100">
        <v>50</v>
      </c>
      <c r="M18" s="163"/>
      <c r="N18" s="100">
        <f>B18+F18+J18</f>
        <v>431</v>
      </c>
      <c r="O18" s="69">
        <f>K18+G18+C18</f>
        <v>830</v>
      </c>
      <c r="P18" s="69">
        <f aca="true" t="shared" si="5" ref="P18:P28">L18+H18+D18</f>
        <v>850</v>
      </c>
      <c r="Q18" s="145">
        <f t="shared" si="4"/>
        <v>102.40963855421687</v>
      </c>
      <c r="R18" s="20"/>
    </row>
    <row r="19" spans="1:18" ht="12.75">
      <c r="A19" s="23">
        <v>631</v>
      </c>
      <c r="B19" s="79">
        <f>SUM(B18)</f>
        <v>431</v>
      </c>
      <c r="C19" s="80">
        <f>SUM(C18)</f>
        <v>664</v>
      </c>
      <c r="D19" s="80">
        <f>SUM(D18)</f>
        <v>700</v>
      </c>
      <c r="E19" s="146">
        <f t="shared" si="2"/>
        <v>105.42168674698796</v>
      </c>
      <c r="F19" s="82">
        <f>SUM(F18)</f>
        <v>0</v>
      </c>
      <c r="G19" s="82">
        <f>SUM(G18)</f>
        <v>166</v>
      </c>
      <c r="H19" s="82">
        <f>SUM(H18)</f>
        <v>100</v>
      </c>
      <c r="I19" s="146">
        <f t="shared" si="3"/>
        <v>60.24096385542169</v>
      </c>
      <c r="J19" s="108">
        <f>SUM(J18)</f>
        <v>0</v>
      </c>
      <c r="K19" s="80">
        <f>SUM(K18)</f>
        <v>0</v>
      </c>
      <c r="L19" s="82">
        <f>SUM(L18)</f>
        <v>50</v>
      </c>
      <c r="M19" s="147"/>
      <c r="N19" s="82">
        <f>SUM(N18)</f>
        <v>431</v>
      </c>
      <c r="O19" s="82">
        <f>SUM(O18)</f>
        <v>830</v>
      </c>
      <c r="P19" s="80">
        <f t="shared" si="5"/>
        <v>850</v>
      </c>
      <c r="Q19" s="146">
        <f t="shared" si="4"/>
        <v>102.40963855421687</v>
      </c>
      <c r="R19" s="20"/>
    </row>
    <row r="20" spans="1:18" ht="12.75">
      <c r="A20" s="33" t="s">
        <v>11</v>
      </c>
      <c r="B20" s="72">
        <v>113649</v>
      </c>
      <c r="C20" s="81">
        <v>133075</v>
      </c>
      <c r="D20" s="73">
        <v>133000</v>
      </c>
      <c r="E20" s="143">
        <f t="shared" si="2"/>
        <v>99.94364080405786</v>
      </c>
      <c r="F20" s="81">
        <v>20719</v>
      </c>
      <c r="G20" s="81">
        <v>26090</v>
      </c>
      <c r="H20" s="81">
        <v>27100</v>
      </c>
      <c r="I20" s="151">
        <f t="shared" si="3"/>
        <v>103.87121502491377</v>
      </c>
      <c r="J20" s="102">
        <v>2424</v>
      </c>
      <c r="K20" s="73">
        <v>3485</v>
      </c>
      <c r="L20" s="81">
        <v>3245</v>
      </c>
      <c r="M20" s="151">
        <f>L20/K20*100</f>
        <v>93.11334289813486</v>
      </c>
      <c r="N20" s="81">
        <f>F20+J20+B20</f>
        <v>136792</v>
      </c>
      <c r="O20" s="81">
        <f>C20+G20+K20</f>
        <v>162650</v>
      </c>
      <c r="P20" s="73">
        <f t="shared" si="5"/>
        <v>163345</v>
      </c>
      <c r="Q20" s="143">
        <f t="shared" si="4"/>
        <v>100.42729787888103</v>
      </c>
      <c r="R20" s="20"/>
    </row>
    <row r="21" spans="1:17" ht="12.75">
      <c r="A21" s="18" t="s">
        <v>12</v>
      </c>
      <c r="B21" s="68">
        <v>30159</v>
      </c>
      <c r="C21" s="69">
        <v>41788</v>
      </c>
      <c r="D21" s="69">
        <v>42000</v>
      </c>
      <c r="E21" s="143">
        <f t="shared" si="2"/>
        <v>100.50732267636641</v>
      </c>
      <c r="F21" s="100">
        <v>2769</v>
      </c>
      <c r="G21" s="69">
        <v>3652</v>
      </c>
      <c r="H21" s="69">
        <v>3800</v>
      </c>
      <c r="I21" s="151">
        <f t="shared" si="3"/>
        <v>104.052573932092</v>
      </c>
      <c r="J21" s="107">
        <v>266</v>
      </c>
      <c r="K21" s="69">
        <v>332</v>
      </c>
      <c r="L21" s="100">
        <v>300</v>
      </c>
      <c r="M21" s="143">
        <f>L21/K21*100</f>
        <v>90.36144578313254</v>
      </c>
      <c r="N21" s="100">
        <v>33194</v>
      </c>
      <c r="O21" s="69">
        <f>C21+G21+K21</f>
        <v>45772</v>
      </c>
      <c r="P21" s="69">
        <f t="shared" si="5"/>
        <v>46100</v>
      </c>
      <c r="Q21" s="143">
        <f t="shared" si="4"/>
        <v>100.71659529843573</v>
      </c>
    </row>
    <row r="22" spans="1:17" ht="12.75">
      <c r="A22" s="33" t="s">
        <v>57</v>
      </c>
      <c r="B22" s="72">
        <v>8413</v>
      </c>
      <c r="C22" s="81">
        <v>9293</v>
      </c>
      <c r="D22" s="73">
        <v>9500</v>
      </c>
      <c r="E22" s="143">
        <f t="shared" si="2"/>
        <v>102.22748305175939</v>
      </c>
      <c r="F22" s="81">
        <v>1447</v>
      </c>
      <c r="G22" s="81">
        <v>664</v>
      </c>
      <c r="H22" s="81">
        <v>700</v>
      </c>
      <c r="I22" s="151">
        <f t="shared" si="3"/>
        <v>105.42168674698796</v>
      </c>
      <c r="J22" s="102">
        <v>829</v>
      </c>
      <c r="K22" s="73">
        <v>697</v>
      </c>
      <c r="L22" s="81">
        <v>700</v>
      </c>
      <c r="M22" s="163">
        <f>L22/K22*100</f>
        <v>100.43041606886658</v>
      </c>
      <c r="N22" s="81">
        <f>B22+F22+J22</f>
        <v>10689</v>
      </c>
      <c r="O22" s="81">
        <f>C22+G22+K22</f>
        <v>10654</v>
      </c>
      <c r="P22" s="73">
        <f t="shared" si="5"/>
        <v>10900</v>
      </c>
      <c r="Q22" s="143">
        <f t="shared" si="4"/>
        <v>102.3089919279144</v>
      </c>
    </row>
    <row r="23" spans="1:17" ht="12.75">
      <c r="A23" s="23">
        <v>632</v>
      </c>
      <c r="B23" s="79">
        <f>B20+B21+B22</f>
        <v>152221</v>
      </c>
      <c r="C23" s="82">
        <f>C20+C21+C22</f>
        <v>184156</v>
      </c>
      <c r="D23" s="80">
        <f>D20+D21+D22</f>
        <v>184500</v>
      </c>
      <c r="E23" s="147">
        <f t="shared" si="2"/>
        <v>100.18679814939509</v>
      </c>
      <c r="F23" s="82">
        <f>F20+F21+F22</f>
        <v>24935</v>
      </c>
      <c r="G23" s="82">
        <f>G20+G21+G22</f>
        <v>30406</v>
      </c>
      <c r="H23" s="82">
        <f>H20+H21+H22</f>
        <v>31600</v>
      </c>
      <c r="I23" s="147">
        <f t="shared" si="3"/>
        <v>103.92685654147206</v>
      </c>
      <c r="J23" s="79">
        <f>J20+J21+J22</f>
        <v>3519</v>
      </c>
      <c r="K23" s="79">
        <f>K20+K21+K22</f>
        <v>4514</v>
      </c>
      <c r="L23" s="79">
        <f>L20+L21+L22</f>
        <v>4245</v>
      </c>
      <c r="M23" s="147">
        <f>L23/K23*100</f>
        <v>94.04076207354896</v>
      </c>
      <c r="N23" s="82">
        <f>N20+N21+N22</f>
        <v>180675</v>
      </c>
      <c r="O23" s="82">
        <f>O20+O21+O22</f>
        <v>219076</v>
      </c>
      <c r="P23" s="80">
        <f t="shared" si="5"/>
        <v>220345</v>
      </c>
      <c r="Q23" s="147">
        <f t="shared" si="4"/>
        <v>100.57925103617009</v>
      </c>
    </row>
    <row r="24" spans="1:17" ht="12.75">
      <c r="A24" s="21" t="s">
        <v>13</v>
      </c>
      <c r="B24" s="83">
        <v>57966</v>
      </c>
      <c r="C24" s="84">
        <v>65283</v>
      </c>
      <c r="D24" s="84">
        <v>4000</v>
      </c>
      <c r="E24" s="143">
        <f aca="true" t="shared" si="6" ref="E24:E35">D24/C24*100</f>
        <v>6.127169400916012</v>
      </c>
      <c r="F24" s="109">
        <v>90</v>
      </c>
      <c r="G24" s="84"/>
      <c r="H24" s="84"/>
      <c r="I24" s="143"/>
      <c r="J24" s="83"/>
      <c r="K24" s="84"/>
      <c r="L24" s="84"/>
      <c r="M24" s="143"/>
      <c r="N24" s="109">
        <f aca="true" t="shared" si="7" ref="N24:O28">B24+F24+J24</f>
        <v>58056</v>
      </c>
      <c r="O24" s="84">
        <f t="shared" si="7"/>
        <v>65283</v>
      </c>
      <c r="P24" s="84">
        <f t="shared" si="5"/>
        <v>4000</v>
      </c>
      <c r="Q24" s="143">
        <f aca="true" t="shared" si="8" ref="Q24:Q32">P24/O24*100</f>
        <v>6.127169400916012</v>
      </c>
    </row>
    <row r="25" spans="1:17" ht="12.75">
      <c r="A25" s="18" t="s">
        <v>14</v>
      </c>
      <c r="B25" s="83">
        <v>7668</v>
      </c>
      <c r="C25" s="84">
        <v>3120</v>
      </c>
      <c r="D25" s="69">
        <v>1000</v>
      </c>
      <c r="E25" s="143">
        <f t="shared" si="6"/>
        <v>32.05128205128205</v>
      </c>
      <c r="F25" s="100"/>
      <c r="G25" s="69"/>
      <c r="H25" s="69"/>
      <c r="I25" s="143"/>
      <c r="J25" s="101"/>
      <c r="K25" s="69">
        <v>199</v>
      </c>
      <c r="L25" s="69"/>
      <c r="M25" s="143">
        <f aca="true" t="shared" si="9" ref="M25:M30">L25/K25*100</f>
        <v>0</v>
      </c>
      <c r="N25" s="109">
        <f t="shared" si="7"/>
        <v>7668</v>
      </c>
      <c r="O25" s="84">
        <f t="shared" si="7"/>
        <v>3319</v>
      </c>
      <c r="P25" s="84">
        <f t="shared" si="5"/>
        <v>1000</v>
      </c>
      <c r="Q25" s="143">
        <f t="shared" si="8"/>
        <v>30.129557095510695</v>
      </c>
    </row>
    <row r="26" spans="1:17" ht="12.75">
      <c r="A26" s="18" t="s">
        <v>15</v>
      </c>
      <c r="B26" s="83">
        <v>475</v>
      </c>
      <c r="C26" s="84">
        <v>1660</v>
      </c>
      <c r="D26" s="69">
        <v>500</v>
      </c>
      <c r="E26" s="143">
        <f t="shared" si="6"/>
        <v>30.120481927710845</v>
      </c>
      <c r="F26" s="100">
        <v>56</v>
      </c>
      <c r="G26" s="69"/>
      <c r="H26" s="69"/>
      <c r="I26" s="143"/>
      <c r="J26" s="101"/>
      <c r="K26" s="69"/>
      <c r="L26" s="69"/>
      <c r="M26" s="143"/>
      <c r="N26" s="109">
        <f t="shared" si="7"/>
        <v>531</v>
      </c>
      <c r="O26" s="84">
        <f t="shared" si="7"/>
        <v>1660</v>
      </c>
      <c r="P26" s="84">
        <f t="shared" si="5"/>
        <v>500</v>
      </c>
      <c r="Q26" s="143">
        <f t="shared" si="8"/>
        <v>30.120481927710845</v>
      </c>
    </row>
    <row r="27" spans="1:17" ht="12.75">
      <c r="A27" s="18" t="s">
        <v>16</v>
      </c>
      <c r="B27" s="83">
        <v>6606</v>
      </c>
      <c r="C27" s="84">
        <v>7384</v>
      </c>
      <c r="D27" s="69">
        <v>3000</v>
      </c>
      <c r="E27" s="143">
        <f t="shared" si="6"/>
        <v>40.62838569880823</v>
      </c>
      <c r="F27" s="100"/>
      <c r="G27" s="69"/>
      <c r="H27" s="69"/>
      <c r="I27" s="143"/>
      <c r="J27" s="101"/>
      <c r="K27" s="69"/>
      <c r="L27" s="69"/>
      <c r="M27" s="143"/>
      <c r="N27" s="109">
        <f t="shared" si="7"/>
        <v>6606</v>
      </c>
      <c r="O27" s="84">
        <f t="shared" si="7"/>
        <v>7384</v>
      </c>
      <c r="P27" s="84">
        <f t="shared" si="5"/>
        <v>3000</v>
      </c>
      <c r="Q27" s="143">
        <f t="shared" si="8"/>
        <v>40.62838569880823</v>
      </c>
    </row>
    <row r="28" spans="1:17" ht="12.75">
      <c r="A28" s="18" t="s">
        <v>72</v>
      </c>
      <c r="B28" s="83">
        <v>59884</v>
      </c>
      <c r="C28" s="84">
        <v>67117</v>
      </c>
      <c r="D28" s="125">
        <v>59000</v>
      </c>
      <c r="E28" s="143">
        <f t="shared" si="6"/>
        <v>87.90619366181444</v>
      </c>
      <c r="F28" s="100">
        <v>164</v>
      </c>
      <c r="G28" s="69">
        <v>664</v>
      </c>
      <c r="H28" s="69">
        <v>3000</v>
      </c>
      <c r="I28" s="143">
        <f>H28/G28*100</f>
        <v>451.8072289156627</v>
      </c>
      <c r="J28" s="107">
        <v>1427</v>
      </c>
      <c r="K28" s="69">
        <v>929</v>
      </c>
      <c r="L28" s="100">
        <v>1000</v>
      </c>
      <c r="M28" s="143">
        <f t="shared" si="9"/>
        <v>107.64262648008611</v>
      </c>
      <c r="N28" s="109">
        <f t="shared" si="7"/>
        <v>61475</v>
      </c>
      <c r="O28" s="84">
        <f t="shared" si="7"/>
        <v>68710</v>
      </c>
      <c r="P28" s="84">
        <f t="shared" si="5"/>
        <v>63000</v>
      </c>
      <c r="Q28" s="143">
        <f t="shared" si="8"/>
        <v>91.68971037694659</v>
      </c>
    </row>
    <row r="29" spans="1:17" ht="12.75">
      <c r="A29" s="18" t="s">
        <v>58</v>
      </c>
      <c r="B29" s="83">
        <v>399</v>
      </c>
      <c r="C29" s="84">
        <v>996</v>
      </c>
      <c r="D29" s="69">
        <v>500</v>
      </c>
      <c r="E29" s="143">
        <f t="shared" si="6"/>
        <v>50.20080321285141</v>
      </c>
      <c r="F29" s="100"/>
      <c r="G29" s="69"/>
      <c r="H29" s="69"/>
      <c r="I29" s="143"/>
      <c r="J29" s="107"/>
      <c r="K29" s="69"/>
      <c r="L29" s="100"/>
      <c r="M29" s="143"/>
      <c r="N29" s="100">
        <f aca="true" t="shared" si="10" ref="N29:O33">B29+F29+J29</f>
        <v>399</v>
      </c>
      <c r="O29" s="69">
        <f t="shared" si="10"/>
        <v>996</v>
      </c>
      <c r="P29" s="84">
        <f aca="true" t="shared" si="11" ref="P29:P35">L29+H29+D29</f>
        <v>500</v>
      </c>
      <c r="Q29" s="143">
        <f t="shared" si="8"/>
        <v>50.20080321285141</v>
      </c>
    </row>
    <row r="30" spans="1:17" ht="12.75">
      <c r="A30" s="24" t="s">
        <v>17</v>
      </c>
      <c r="B30" s="85">
        <v>21603</v>
      </c>
      <c r="C30" s="86">
        <v>22572</v>
      </c>
      <c r="D30" s="71">
        <v>13000</v>
      </c>
      <c r="E30" s="143">
        <f t="shared" si="6"/>
        <v>57.59347864611023</v>
      </c>
      <c r="F30" s="110">
        <v>39</v>
      </c>
      <c r="G30" s="110"/>
      <c r="H30" s="110">
        <v>500</v>
      </c>
      <c r="I30" s="143"/>
      <c r="J30" s="111"/>
      <c r="K30" s="71">
        <v>664</v>
      </c>
      <c r="L30" s="110">
        <v>350</v>
      </c>
      <c r="M30" s="143">
        <f t="shared" si="9"/>
        <v>52.71084337349398</v>
      </c>
      <c r="N30" s="100">
        <f t="shared" si="10"/>
        <v>21642</v>
      </c>
      <c r="O30" s="69">
        <f t="shared" si="10"/>
        <v>23236</v>
      </c>
      <c r="P30" s="86">
        <f t="shared" si="11"/>
        <v>13850</v>
      </c>
      <c r="Q30" s="143">
        <f t="shared" si="8"/>
        <v>59.60578412807712</v>
      </c>
    </row>
    <row r="31" spans="1:17" ht="12.75">
      <c r="A31" s="18" t="s">
        <v>18</v>
      </c>
      <c r="B31" s="85">
        <v>217391</v>
      </c>
      <c r="C31" s="84">
        <v>232357</v>
      </c>
      <c r="D31" s="69">
        <v>237000</v>
      </c>
      <c r="E31" s="143">
        <f t="shared" si="6"/>
        <v>101.9982182589722</v>
      </c>
      <c r="F31" s="100">
        <v>51845</v>
      </c>
      <c r="G31" s="69">
        <v>49791</v>
      </c>
      <c r="H31" s="69">
        <v>51000</v>
      </c>
      <c r="I31" s="143">
        <f>H31/G31*100</f>
        <v>102.4281496656022</v>
      </c>
      <c r="J31" s="107"/>
      <c r="K31" s="69"/>
      <c r="L31" s="100"/>
      <c r="M31" s="143"/>
      <c r="N31" s="100">
        <f t="shared" si="10"/>
        <v>269236</v>
      </c>
      <c r="O31" s="69">
        <f t="shared" si="10"/>
        <v>282148</v>
      </c>
      <c r="P31" s="84">
        <f t="shared" si="11"/>
        <v>288000</v>
      </c>
      <c r="Q31" s="143">
        <f t="shared" si="8"/>
        <v>102.07408877610331</v>
      </c>
    </row>
    <row r="32" spans="1:17" ht="12.75">
      <c r="A32" s="18" t="s">
        <v>19</v>
      </c>
      <c r="B32" s="83">
        <v>3684</v>
      </c>
      <c r="C32" s="84">
        <v>995</v>
      </c>
      <c r="D32" s="69">
        <v>900</v>
      </c>
      <c r="E32" s="143">
        <f t="shared" si="6"/>
        <v>90.45226130653266</v>
      </c>
      <c r="F32" s="100"/>
      <c r="G32" s="69"/>
      <c r="H32" s="69"/>
      <c r="I32" s="143"/>
      <c r="J32" s="107">
        <v>133</v>
      </c>
      <c r="K32" s="69"/>
      <c r="L32" s="100"/>
      <c r="M32" s="143"/>
      <c r="N32" s="100">
        <f t="shared" si="10"/>
        <v>3817</v>
      </c>
      <c r="O32" s="69">
        <f t="shared" si="10"/>
        <v>995</v>
      </c>
      <c r="P32" s="84">
        <f t="shared" si="11"/>
        <v>900</v>
      </c>
      <c r="Q32" s="143">
        <f t="shared" si="8"/>
        <v>90.45226130653266</v>
      </c>
    </row>
    <row r="33" spans="1:17" ht="12.75">
      <c r="A33" s="18" t="s">
        <v>20</v>
      </c>
      <c r="B33" s="83">
        <v>66</v>
      </c>
      <c r="C33" s="84">
        <v>0</v>
      </c>
      <c r="D33" s="69">
        <v>100</v>
      </c>
      <c r="E33" s="143"/>
      <c r="F33" s="100"/>
      <c r="G33" s="69"/>
      <c r="H33" s="69"/>
      <c r="I33" s="143"/>
      <c r="J33" s="107"/>
      <c r="K33" s="69"/>
      <c r="L33" s="100"/>
      <c r="M33" s="143"/>
      <c r="N33" s="100">
        <f t="shared" si="10"/>
        <v>66</v>
      </c>
      <c r="O33" s="69">
        <f t="shared" si="10"/>
        <v>0</v>
      </c>
      <c r="P33" s="84">
        <f t="shared" si="11"/>
        <v>100</v>
      </c>
      <c r="Q33" s="143"/>
    </row>
    <row r="34" spans="1:17" ht="12.75">
      <c r="A34" s="31" t="s">
        <v>71</v>
      </c>
      <c r="B34" s="83"/>
      <c r="C34" s="84"/>
      <c r="D34" s="69">
        <v>0</v>
      </c>
      <c r="E34" s="143"/>
      <c r="F34" s="100"/>
      <c r="G34" s="100"/>
      <c r="H34" s="100"/>
      <c r="I34" s="143"/>
      <c r="J34" s="112"/>
      <c r="K34" s="69"/>
      <c r="L34" s="100"/>
      <c r="M34" s="143"/>
      <c r="N34" s="100"/>
      <c r="O34" s="100"/>
      <c r="P34" s="84">
        <f t="shared" si="11"/>
        <v>0</v>
      </c>
      <c r="Q34" s="143"/>
    </row>
    <row r="35" spans="1:17" ht="13.5" thickBot="1">
      <c r="A35" s="35">
        <v>633</v>
      </c>
      <c r="B35" s="87">
        <f>SUM(B24:B34)</f>
        <v>375742</v>
      </c>
      <c r="C35" s="87">
        <f>SUM(C24:C34)</f>
        <v>401484</v>
      </c>
      <c r="D35" s="87">
        <f>SUM(D24:D34)</f>
        <v>319000</v>
      </c>
      <c r="E35" s="148">
        <f t="shared" si="6"/>
        <v>79.45522112960916</v>
      </c>
      <c r="F35" s="113">
        <f>SUM(F24:F34)</f>
        <v>52194</v>
      </c>
      <c r="G35" s="113">
        <f>SUM(G24:G34)</f>
        <v>50455</v>
      </c>
      <c r="H35" s="113">
        <f>SUM(H24:H34)</f>
        <v>54500</v>
      </c>
      <c r="I35" s="159">
        <f>H35/G35*100</f>
        <v>108.01704489148747</v>
      </c>
      <c r="J35" s="114">
        <f>SUM(J24:J34)</f>
        <v>1560</v>
      </c>
      <c r="K35" s="114">
        <f>SUM(K24:K34)</f>
        <v>1792</v>
      </c>
      <c r="L35" s="114">
        <f>SUM(L24:L34)</f>
        <v>1350</v>
      </c>
      <c r="M35" s="159">
        <f>L35/K35*100</f>
        <v>75.33482142857143</v>
      </c>
      <c r="N35" s="113">
        <f>SUM(N24:N34)</f>
        <v>429496</v>
      </c>
      <c r="O35" s="113">
        <f>SUM(O24:O34)</f>
        <v>453731</v>
      </c>
      <c r="P35" s="115">
        <f t="shared" si="11"/>
        <v>374850</v>
      </c>
      <c r="Q35" s="159">
        <f>P35/O35*100</f>
        <v>82.6150296100553</v>
      </c>
    </row>
    <row r="37" ht="12.75">
      <c r="H37" s="88">
        <v>1</v>
      </c>
    </row>
    <row r="38" ht="13.5" thickBot="1"/>
    <row r="39" spans="1:17" ht="13.5" thickBot="1">
      <c r="A39" s="2" t="s">
        <v>1</v>
      </c>
      <c r="B39" s="90" t="s">
        <v>68</v>
      </c>
      <c r="C39" s="91"/>
      <c r="D39" s="91"/>
      <c r="E39" s="137"/>
      <c r="F39" s="92" t="s">
        <v>69</v>
      </c>
      <c r="G39" s="91"/>
      <c r="H39" s="91"/>
      <c r="I39" s="137"/>
      <c r="J39" s="90" t="s">
        <v>70</v>
      </c>
      <c r="K39" s="91"/>
      <c r="L39" s="91"/>
      <c r="M39" s="137"/>
      <c r="N39" s="92" t="s">
        <v>53</v>
      </c>
      <c r="O39" s="91"/>
      <c r="P39" s="91"/>
      <c r="Q39" s="137"/>
    </row>
    <row r="40" spans="1:17" ht="12.75">
      <c r="A40" s="3"/>
      <c r="B40" s="93" t="s">
        <v>66</v>
      </c>
      <c r="C40" s="94" t="s">
        <v>3</v>
      </c>
      <c r="D40" s="95" t="s">
        <v>3</v>
      </c>
      <c r="E40" s="138" t="s">
        <v>64</v>
      </c>
      <c r="F40" s="96" t="s">
        <v>66</v>
      </c>
      <c r="G40" s="94" t="s">
        <v>3</v>
      </c>
      <c r="H40" s="95" t="s">
        <v>3</v>
      </c>
      <c r="I40" s="158" t="s">
        <v>64</v>
      </c>
      <c r="J40" s="97" t="s">
        <v>2</v>
      </c>
      <c r="K40" s="94" t="s">
        <v>3</v>
      </c>
      <c r="L40" s="95" t="s">
        <v>3</v>
      </c>
      <c r="M40" s="138" t="s">
        <v>64</v>
      </c>
      <c r="N40" s="96" t="s">
        <v>2</v>
      </c>
      <c r="O40" s="94" t="s">
        <v>3</v>
      </c>
      <c r="P40" s="95" t="s">
        <v>3</v>
      </c>
      <c r="Q40" s="138" t="s">
        <v>64</v>
      </c>
    </row>
    <row r="41" spans="1:18" ht="13.5" thickBot="1">
      <c r="A41" s="6"/>
      <c r="B41" s="167">
        <v>2008</v>
      </c>
      <c r="C41" s="168">
        <v>2009</v>
      </c>
      <c r="D41" s="169">
        <v>2010</v>
      </c>
      <c r="E41" s="139" t="s">
        <v>65</v>
      </c>
      <c r="F41" s="167">
        <v>2008</v>
      </c>
      <c r="G41" s="168">
        <v>2009</v>
      </c>
      <c r="H41" s="169">
        <v>2010</v>
      </c>
      <c r="I41" s="139" t="s">
        <v>65</v>
      </c>
      <c r="J41" s="167">
        <v>2008</v>
      </c>
      <c r="K41" s="168">
        <v>2009</v>
      </c>
      <c r="L41" s="169">
        <v>2010</v>
      </c>
      <c r="M41" s="162" t="s">
        <v>65</v>
      </c>
      <c r="N41" s="167">
        <v>2008</v>
      </c>
      <c r="O41" s="168">
        <v>2009</v>
      </c>
      <c r="P41" s="169">
        <v>2010</v>
      </c>
      <c r="Q41" s="139" t="s">
        <v>65</v>
      </c>
      <c r="R41" s="20"/>
    </row>
    <row r="42" spans="1:18" ht="12.75">
      <c r="A42" s="18" t="s">
        <v>21</v>
      </c>
      <c r="B42" s="83">
        <f aca="true" t="shared" si="12" ref="B42:B47">N42-J42-F42</f>
        <v>2921</v>
      </c>
      <c r="C42" s="84">
        <v>3483</v>
      </c>
      <c r="D42" s="125">
        <v>2400</v>
      </c>
      <c r="E42" s="149">
        <f>D42/C42*100</f>
        <v>68.90611541774334</v>
      </c>
      <c r="F42" s="100"/>
      <c r="G42" s="69">
        <v>1328</v>
      </c>
      <c r="H42" s="125">
        <v>500</v>
      </c>
      <c r="I42" s="149"/>
      <c r="J42" s="107">
        <v>863</v>
      </c>
      <c r="K42" s="69">
        <v>1328</v>
      </c>
      <c r="L42" s="118">
        <v>500</v>
      </c>
      <c r="M42" s="149">
        <f>L42/K42*100</f>
        <v>37.65060240963856</v>
      </c>
      <c r="N42" s="100">
        <v>3784</v>
      </c>
      <c r="O42" s="69">
        <f>C42+K42+G42</f>
        <v>6139</v>
      </c>
      <c r="P42" s="84">
        <f aca="true" t="shared" si="13" ref="P42:P47">L42+H42+D42</f>
        <v>3400</v>
      </c>
      <c r="Q42" s="149">
        <f>P42/O42*100</f>
        <v>55.38361296628115</v>
      </c>
      <c r="R42" s="20"/>
    </row>
    <row r="43" spans="1:18" ht="12.75">
      <c r="A43" s="18" t="s">
        <v>22</v>
      </c>
      <c r="B43" s="83">
        <f t="shared" si="12"/>
        <v>3917</v>
      </c>
      <c r="C43" s="84">
        <v>1160</v>
      </c>
      <c r="D43" s="125">
        <v>1200</v>
      </c>
      <c r="E43" s="149">
        <f>D43/C43*100</f>
        <v>103.44827586206897</v>
      </c>
      <c r="F43" s="100"/>
      <c r="G43" s="69"/>
      <c r="H43" s="69"/>
      <c r="I43" s="149"/>
      <c r="J43" s="107"/>
      <c r="K43" s="69"/>
      <c r="L43" s="100">
        <v>150</v>
      </c>
      <c r="M43" s="149"/>
      <c r="N43" s="100">
        <v>3917</v>
      </c>
      <c r="O43" s="69">
        <f>C43+K43+G43</f>
        <v>1160</v>
      </c>
      <c r="P43" s="84">
        <f t="shared" si="13"/>
        <v>1350</v>
      </c>
      <c r="Q43" s="149">
        <f>P43/O43*100</f>
        <v>116.37931034482759</v>
      </c>
      <c r="R43" s="20"/>
    </row>
    <row r="44" spans="1:18" ht="12.75">
      <c r="A44" s="18" t="s">
        <v>23</v>
      </c>
      <c r="B44" s="83">
        <f t="shared" si="12"/>
        <v>1495</v>
      </c>
      <c r="C44" s="84">
        <v>1328</v>
      </c>
      <c r="D44" s="125">
        <v>1500</v>
      </c>
      <c r="E44" s="149">
        <f>D44/C44*100</f>
        <v>112.95180722891567</v>
      </c>
      <c r="F44" s="100">
        <v>32</v>
      </c>
      <c r="G44" s="69"/>
      <c r="H44" s="69"/>
      <c r="I44" s="149"/>
      <c r="J44" s="107">
        <v>564</v>
      </c>
      <c r="K44" s="69">
        <v>995</v>
      </c>
      <c r="L44" s="100">
        <v>600</v>
      </c>
      <c r="M44" s="149">
        <f>L44/K44*100</f>
        <v>60.30150753768844</v>
      </c>
      <c r="N44" s="100">
        <v>2091</v>
      </c>
      <c r="O44" s="69">
        <f>C44+K44+G44</f>
        <v>2323</v>
      </c>
      <c r="P44" s="84">
        <f t="shared" si="13"/>
        <v>2100</v>
      </c>
      <c r="Q44" s="149">
        <f>P44/O44*100</f>
        <v>90.40034438226431</v>
      </c>
      <c r="R44" s="20"/>
    </row>
    <row r="45" spans="1:18" ht="12.75">
      <c r="A45" s="18" t="s">
        <v>24</v>
      </c>
      <c r="B45" s="83">
        <f t="shared" si="12"/>
        <v>0</v>
      </c>
      <c r="C45" s="84">
        <v>0</v>
      </c>
      <c r="D45" s="69"/>
      <c r="E45" s="149"/>
      <c r="F45" s="100"/>
      <c r="G45" s="69"/>
      <c r="H45" s="69"/>
      <c r="I45" s="149"/>
      <c r="J45" s="107">
        <v>100</v>
      </c>
      <c r="K45" s="69"/>
      <c r="L45" s="100"/>
      <c r="M45" s="149"/>
      <c r="N45" s="100">
        <v>100</v>
      </c>
      <c r="O45" s="69">
        <f>C45+K45+G45</f>
        <v>0</v>
      </c>
      <c r="P45" s="84">
        <f t="shared" si="13"/>
        <v>0</v>
      </c>
      <c r="Q45" s="149"/>
      <c r="R45" s="20"/>
    </row>
    <row r="46" spans="1:18" ht="12.75">
      <c r="A46" s="18" t="s">
        <v>25</v>
      </c>
      <c r="B46" s="83">
        <f t="shared" si="12"/>
        <v>99</v>
      </c>
      <c r="C46" s="84">
        <v>0</v>
      </c>
      <c r="D46" s="69">
        <v>100</v>
      </c>
      <c r="E46" s="149"/>
      <c r="F46" s="100"/>
      <c r="G46" s="69"/>
      <c r="H46" s="69"/>
      <c r="I46" s="149"/>
      <c r="J46" s="107"/>
      <c r="K46" s="69"/>
      <c r="L46" s="100"/>
      <c r="M46" s="149"/>
      <c r="N46" s="100">
        <v>99</v>
      </c>
      <c r="O46" s="69">
        <f>C46+K46+G46</f>
        <v>0</v>
      </c>
      <c r="P46" s="84">
        <f t="shared" si="13"/>
        <v>100</v>
      </c>
      <c r="Q46" s="149"/>
      <c r="R46" s="20"/>
    </row>
    <row r="47" spans="1:18" ht="12.75">
      <c r="A47" s="23">
        <v>634</v>
      </c>
      <c r="B47" s="79">
        <f t="shared" si="12"/>
        <v>8432</v>
      </c>
      <c r="C47" s="80">
        <f>SUM(C42:C46)</f>
        <v>5971</v>
      </c>
      <c r="D47" s="80">
        <f>SUM(D42:D46)</f>
        <v>5200</v>
      </c>
      <c r="E47" s="147">
        <f>D47/C47*100</f>
        <v>87.08759001842238</v>
      </c>
      <c r="F47" s="82">
        <f>SUM(F42:F46)</f>
        <v>32</v>
      </c>
      <c r="G47" s="82">
        <f aca="true" t="shared" si="14" ref="G47:O47">SUM(G42:G46)</f>
        <v>1328</v>
      </c>
      <c r="H47" s="82">
        <f t="shared" si="14"/>
        <v>500</v>
      </c>
      <c r="I47" s="147">
        <f>H47/G47*100</f>
        <v>37.65060240963856</v>
      </c>
      <c r="J47" s="82">
        <f t="shared" si="14"/>
        <v>1527</v>
      </c>
      <c r="K47" s="82">
        <f t="shared" si="14"/>
        <v>2323</v>
      </c>
      <c r="L47" s="82">
        <f t="shared" si="14"/>
        <v>1250</v>
      </c>
      <c r="M47" s="147">
        <f>L47/K47*100</f>
        <v>53.80972879896685</v>
      </c>
      <c r="N47" s="82">
        <f t="shared" si="14"/>
        <v>9991</v>
      </c>
      <c r="O47" s="82">
        <f t="shared" si="14"/>
        <v>9622</v>
      </c>
      <c r="P47" s="80">
        <f t="shared" si="13"/>
        <v>6950</v>
      </c>
      <c r="Q47" s="147">
        <f>P47/O47*100</f>
        <v>72.23030554978175</v>
      </c>
      <c r="R47" s="20"/>
    </row>
    <row r="48" spans="1:18" ht="12.75">
      <c r="A48" s="21" t="s">
        <v>26</v>
      </c>
      <c r="B48" s="83">
        <v>228</v>
      </c>
      <c r="C48" s="84">
        <v>0</v>
      </c>
      <c r="D48" s="84">
        <v>350</v>
      </c>
      <c r="E48" s="150"/>
      <c r="F48" s="109">
        <v>104</v>
      </c>
      <c r="G48" s="84"/>
      <c r="H48" s="84">
        <v>130</v>
      </c>
      <c r="I48" s="151"/>
      <c r="J48" s="83"/>
      <c r="K48" s="84"/>
      <c r="L48" s="84"/>
      <c r="M48" s="164"/>
      <c r="N48" s="109">
        <f>B48+F48</f>
        <v>332</v>
      </c>
      <c r="O48" s="84">
        <f>C48+G48+K48</f>
        <v>0</v>
      </c>
      <c r="P48" s="84">
        <f>L48+H48+D48</f>
        <v>480</v>
      </c>
      <c r="Q48" s="151"/>
      <c r="R48" s="20"/>
    </row>
    <row r="49" spans="1:18" ht="12.75">
      <c r="A49" s="23">
        <v>636</v>
      </c>
      <c r="B49" s="116">
        <f>SUM(B48)</f>
        <v>228</v>
      </c>
      <c r="C49" s="117">
        <f>O49-K49-G49</f>
        <v>0</v>
      </c>
      <c r="D49" s="80">
        <f>SUM(D48)</f>
        <v>350</v>
      </c>
      <c r="E49" s="147"/>
      <c r="F49" s="82">
        <f>SUM(F48)</f>
        <v>104</v>
      </c>
      <c r="G49" s="82">
        <f aca="true" t="shared" si="15" ref="G49:O49">SUM(G48)</f>
        <v>0</v>
      </c>
      <c r="H49" s="82">
        <f t="shared" si="15"/>
        <v>130</v>
      </c>
      <c r="I49" s="147"/>
      <c r="J49" s="82">
        <f t="shared" si="15"/>
        <v>0</v>
      </c>
      <c r="K49" s="82">
        <f t="shared" si="15"/>
        <v>0</v>
      </c>
      <c r="L49" s="82">
        <f t="shared" si="15"/>
        <v>0</v>
      </c>
      <c r="M49" s="147"/>
      <c r="N49" s="82">
        <f t="shared" si="15"/>
        <v>332</v>
      </c>
      <c r="O49" s="82">
        <f t="shared" si="15"/>
        <v>0</v>
      </c>
      <c r="P49" s="117">
        <f>L49+H49+D49</f>
        <v>480</v>
      </c>
      <c r="Q49" s="166"/>
      <c r="R49" s="20"/>
    </row>
    <row r="50" spans="1:18" ht="12.75">
      <c r="A50" s="18" t="s">
        <v>27</v>
      </c>
      <c r="B50" s="83">
        <v>5571</v>
      </c>
      <c r="C50" s="84">
        <v>5311</v>
      </c>
      <c r="D50" s="69">
        <v>3500</v>
      </c>
      <c r="E50" s="151">
        <f>D50/C50*100</f>
        <v>65.90096027113538</v>
      </c>
      <c r="F50" s="100">
        <v>138</v>
      </c>
      <c r="G50" s="69"/>
      <c r="H50" s="69">
        <v>400</v>
      </c>
      <c r="I50" s="143"/>
      <c r="J50" s="101"/>
      <c r="K50" s="69"/>
      <c r="L50" s="69"/>
      <c r="M50" s="149"/>
      <c r="N50" s="100">
        <f aca="true" t="shared" si="16" ref="N50:O53">B50+F50+J50</f>
        <v>5709</v>
      </c>
      <c r="O50" s="69">
        <f t="shared" si="16"/>
        <v>5311</v>
      </c>
      <c r="P50" s="84">
        <f aca="true" t="shared" si="17" ref="P50:P68">L50+H50+D50</f>
        <v>3900</v>
      </c>
      <c r="Q50" s="163">
        <f>P50/O50*100</f>
        <v>73.43249858783658</v>
      </c>
      <c r="R50" s="20"/>
    </row>
    <row r="51" spans="1:18" ht="12.75">
      <c r="A51" s="18" t="s">
        <v>28</v>
      </c>
      <c r="B51" s="83">
        <v>5510</v>
      </c>
      <c r="C51" s="84">
        <v>1328</v>
      </c>
      <c r="D51" s="69">
        <v>500</v>
      </c>
      <c r="E51" s="143">
        <f>D51/C51*100</f>
        <v>37.65060240963856</v>
      </c>
      <c r="F51" s="100"/>
      <c r="G51" s="69"/>
      <c r="H51" s="69"/>
      <c r="I51" s="143"/>
      <c r="J51" s="101"/>
      <c r="K51" s="69"/>
      <c r="L51" s="69"/>
      <c r="M51" s="149"/>
      <c r="N51" s="100">
        <f t="shared" si="16"/>
        <v>5510</v>
      </c>
      <c r="O51" s="69">
        <f t="shared" si="16"/>
        <v>1328</v>
      </c>
      <c r="P51" s="84">
        <f t="shared" si="17"/>
        <v>500</v>
      </c>
      <c r="Q51" s="143">
        <f>P51/O51*100</f>
        <v>37.65060240963856</v>
      </c>
      <c r="R51" s="20"/>
    </row>
    <row r="52" spans="1:18" ht="12.75">
      <c r="A52" s="18" t="s">
        <v>29</v>
      </c>
      <c r="B52" s="83">
        <v>3956</v>
      </c>
      <c r="C52" s="84">
        <v>6306</v>
      </c>
      <c r="D52" s="69">
        <v>1000</v>
      </c>
      <c r="E52" s="143">
        <f>D52/C52*100</f>
        <v>15.85791309863622</v>
      </c>
      <c r="F52" s="100">
        <v>558</v>
      </c>
      <c r="G52" s="69">
        <v>332</v>
      </c>
      <c r="H52" s="69">
        <v>1200</v>
      </c>
      <c r="I52" s="143">
        <f>H52/G52*100</f>
        <v>361.44578313253015</v>
      </c>
      <c r="J52" s="101"/>
      <c r="K52" s="69"/>
      <c r="L52" s="69"/>
      <c r="M52" s="149"/>
      <c r="N52" s="100">
        <f t="shared" si="16"/>
        <v>4514</v>
      </c>
      <c r="O52" s="69">
        <f t="shared" si="16"/>
        <v>6638</v>
      </c>
      <c r="P52" s="84">
        <f t="shared" si="17"/>
        <v>2200</v>
      </c>
      <c r="Q52" s="143">
        <f>P52/O52*100</f>
        <v>33.14251280506176</v>
      </c>
      <c r="R52" s="20"/>
    </row>
    <row r="53" spans="1:18" ht="12.75">
      <c r="A53" s="18" t="s">
        <v>30</v>
      </c>
      <c r="B53" s="83">
        <v>56124</v>
      </c>
      <c r="C53" s="84">
        <v>18009</v>
      </c>
      <c r="D53" s="125">
        <v>7000</v>
      </c>
      <c r="E53" s="143">
        <f>D53/C53*100</f>
        <v>38.86945416180799</v>
      </c>
      <c r="F53" s="100">
        <v>738</v>
      </c>
      <c r="G53" s="69">
        <v>2324</v>
      </c>
      <c r="H53" s="69">
        <v>3000</v>
      </c>
      <c r="I53" s="143">
        <f>H53/G53*100</f>
        <v>129.0877796901893</v>
      </c>
      <c r="J53" s="101"/>
      <c r="K53" s="69"/>
      <c r="L53" s="69"/>
      <c r="M53" s="149"/>
      <c r="N53" s="100">
        <f t="shared" si="16"/>
        <v>56862</v>
      </c>
      <c r="O53" s="69">
        <f t="shared" si="16"/>
        <v>20333</v>
      </c>
      <c r="P53" s="84">
        <f t="shared" si="17"/>
        <v>10000</v>
      </c>
      <c r="Q53" s="143">
        <f>P53/O53*100</f>
        <v>49.181134116952734</v>
      </c>
      <c r="R53" s="20"/>
    </row>
    <row r="54" spans="1:18" ht="12.75">
      <c r="A54" s="23">
        <v>635</v>
      </c>
      <c r="B54" s="116">
        <f>SUM(B50:B53)</f>
        <v>71161</v>
      </c>
      <c r="C54" s="116">
        <f>SUM(C50:C53)</f>
        <v>30954</v>
      </c>
      <c r="D54" s="80">
        <f>SUM(D50:D53)</f>
        <v>12000</v>
      </c>
      <c r="E54" s="146">
        <f>D54/C54*100</f>
        <v>38.76720294630742</v>
      </c>
      <c r="F54" s="82">
        <f>SUM(F50:F53)</f>
        <v>1434</v>
      </c>
      <c r="G54" s="82">
        <f>SUM(G50:G53)</f>
        <v>2656</v>
      </c>
      <c r="H54" s="82">
        <f>SUM(H50:H53)</f>
        <v>4600</v>
      </c>
      <c r="I54" s="146">
        <f>H54/G54*100</f>
        <v>173.19277108433735</v>
      </c>
      <c r="J54" s="82">
        <f>SUM(J50:J53)</f>
        <v>0</v>
      </c>
      <c r="K54" s="82">
        <f>SUM(K50:K53)</f>
        <v>0</v>
      </c>
      <c r="L54" s="82">
        <f>SUM(L50:L53)</f>
        <v>0</v>
      </c>
      <c r="M54" s="147"/>
      <c r="N54" s="82">
        <f>SUM(N50:N53)</f>
        <v>72595</v>
      </c>
      <c r="O54" s="82">
        <f>SUM(O50:O53)</f>
        <v>33610</v>
      </c>
      <c r="P54" s="117">
        <f t="shared" si="17"/>
        <v>16600</v>
      </c>
      <c r="Q54" s="146">
        <f>P54/O54*100</f>
        <v>49.39006248140434</v>
      </c>
      <c r="R54" s="20"/>
    </row>
    <row r="55" spans="1:18" ht="12.75">
      <c r="A55" s="18" t="s">
        <v>31</v>
      </c>
      <c r="B55" s="83">
        <v>3114</v>
      </c>
      <c r="C55" s="84">
        <v>1329</v>
      </c>
      <c r="D55" s="69">
        <v>500</v>
      </c>
      <c r="E55" s="143">
        <f aca="true" t="shared" si="18" ref="E55:E66">D55/C55*100</f>
        <v>37.62227238525207</v>
      </c>
      <c r="F55" s="100">
        <v>106</v>
      </c>
      <c r="G55" s="69">
        <v>995</v>
      </c>
      <c r="H55" s="69">
        <v>200</v>
      </c>
      <c r="I55" s="143">
        <f>H55/G55*100</f>
        <v>20.100502512562816</v>
      </c>
      <c r="J55" s="101"/>
      <c r="K55" s="69"/>
      <c r="L55" s="69"/>
      <c r="M55" s="149"/>
      <c r="N55" s="100">
        <f aca="true" t="shared" si="19" ref="N55:O58">B55+F55+J55</f>
        <v>3220</v>
      </c>
      <c r="O55" s="69">
        <f t="shared" si="19"/>
        <v>2324</v>
      </c>
      <c r="P55" s="84">
        <f t="shared" si="17"/>
        <v>700</v>
      </c>
      <c r="Q55" s="143">
        <f aca="true" t="shared" si="20" ref="Q55:Q66">P55/O55*100</f>
        <v>30.120481927710845</v>
      </c>
      <c r="R55" s="20"/>
    </row>
    <row r="56" spans="1:18" ht="12.75">
      <c r="A56" s="18" t="s">
        <v>32</v>
      </c>
      <c r="B56" s="83">
        <v>1660</v>
      </c>
      <c r="C56" s="84">
        <v>0</v>
      </c>
      <c r="D56" s="69">
        <v>0</v>
      </c>
      <c r="E56" s="143"/>
      <c r="F56" s="100"/>
      <c r="G56" s="69"/>
      <c r="H56" s="69">
        <v>0</v>
      </c>
      <c r="I56" s="143"/>
      <c r="J56" s="101"/>
      <c r="K56" s="69"/>
      <c r="L56" s="69"/>
      <c r="M56" s="149"/>
      <c r="N56" s="100">
        <f t="shared" si="19"/>
        <v>1660</v>
      </c>
      <c r="O56" s="69">
        <f t="shared" si="19"/>
        <v>0</v>
      </c>
      <c r="P56" s="84">
        <f>L56+H56+D56</f>
        <v>0</v>
      </c>
      <c r="Q56" s="143"/>
      <c r="R56" s="20"/>
    </row>
    <row r="57" spans="1:18" ht="12.75">
      <c r="A57" s="33" t="s">
        <v>33</v>
      </c>
      <c r="B57" s="72">
        <v>23189</v>
      </c>
      <c r="C57" s="73">
        <v>11153</v>
      </c>
      <c r="D57" s="196">
        <v>12000</v>
      </c>
      <c r="E57" s="143">
        <f t="shared" si="18"/>
        <v>107.59436922801041</v>
      </c>
      <c r="F57" s="81">
        <v>2071</v>
      </c>
      <c r="G57" s="81">
        <v>2124</v>
      </c>
      <c r="H57" s="73">
        <v>2300</v>
      </c>
      <c r="I57" s="143">
        <f>H57/G57*100</f>
        <v>108.28625235404897</v>
      </c>
      <c r="J57" s="72">
        <v>133</v>
      </c>
      <c r="K57" s="73"/>
      <c r="L57" s="73"/>
      <c r="M57" s="141"/>
      <c r="N57" s="81">
        <f t="shared" si="19"/>
        <v>25393</v>
      </c>
      <c r="O57" s="73">
        <f t="shared" si="19"/>
        <v>13277</v>
      </c>
      <c r="P57" s="73">
        <f t="shared" si="17"/>
        <v>14300</v>
      </c>
      <c r="Q57" s="143">
        <f t="shared" si="20"/>
        <v>107.70505385252693</v>
      </c>
      <c r="R57" s="20"/>
    </row>
    <row r="58" spans="1:18" ht="12.75">
      <c r="A58" s="18" t="s">
        <v>34</v>
      </c>
      <c r="B58" s="83">
        <v>0</v>
      </c>
      <c r="C58" s="84">
        <v>332</v>
      </c>
      <c r="D58" s="125">
        <v>5700</v>
      </c>
      <c r="E58" s="143"/>
      <c r="F58" s="100"/>
      <c r="G58" s="69"/>
      <c r="H58" s="69"/>
      <c r="I58" s="143"/>
      <c r="J58" s="101"/>
      <c r="K58" s="69"/>
      <c r="L58" s="69"/>
      <c r="M58" s="149"/>
      <c r="N58" s="100">
        <f t="shared" si="19"/>
        <v>0</v>
      </c>
      <c r="O58" s="69">
        <f t="shared" si="19"/>
        <v>332</v>
      </c>
      <c r="P58" s="84">
        <f t="shared" si="17"/>
        <v>5700</v>
      </c>
      <c r="Q58" s="143"/>
      <c r="R58" s="20"/>
    </row>
    <row r="59" spans="1:18" ht="12.75">
      <c r="A59" s="18" t="s">
        <v>35</v>
      </c>
      <c r="B59" s="83">
        <v>734</v>
      </c>
      <c r="C59" s="84">
        <v>0</v>
      </c>
      <c r="D59" s="69">
        <v>0</v>
      </c>
      <c r="E59" s="143"/>
      <c r="F59" s="100">
        <v>62</v>
      </c>
      <c r="G59" s="69"/>
      <c r="H59" s="69">
        <v>60</v>
      </c>
      <c r="I59" s="143"/>
      <c r="J59" s="101"/>
      <c r="K59" s="69"/>
      <c r="L59" s="69"/>
      <c r="M59" s="149"/>
      <c r="N59" s="100">
        <f aca="true" t="shared" si="21" ref="N59:N66">B59+F59+J59</f>
        <v>796</v>
      </c>
      <c r="O59" s="69">
        <f aca="true" t="shared" si="22" ref="O59:O66">C59+G59+K59</f>
        <v>0</v>
      </c>
      <c r="P59" s="84">
        <f t="shared" si="17"/>
        <v>60</v>
      </c>
      <c r="Q59" s="143"/>
      <c r="R59" s="20"/>
    </row>
    <row r="60" spans="1:18" ht="12.75">
      <c r="A60" s="18" t="s">
        <v>36</v>
      </c>
      <c r="B60" s="83">
        <v>333</v>
      </c>
      <c r="C60" s="84">
        <v>600</v>
      </c>
      <c r="D60" s="125">
        <v>300</v>
      </c>
      <c r="E60" s="143">
        <f t="shared" si="18"/>
        <v>50</v>
      </c>
      <c r="F60" s="100">
        <v>198</v>
      </c>
      <c r="G60" s="69"/>
      <c r="H60" s="69">
        <v>220</v>
      </c>
      <c r="I60" s="143"/>
      <c r="J60" s="101"/>
      <c r="K60" s="69"/>
      <c r="L60" s="69"/>
      <c r="M60" s="149"/>
      <c r="N60" s="100">
        <f t="shared" si="21"/>
        <v>531</v>
      </c>
      <c r="O60" s="69">
        <f t="shared" si="22"/>
        <v>600</v>
      </c>
      <c r="P60" s="84">
        <f t="shared" si="17"/>
        <v>520</v>
      </c>
      <c r="Q60" s="143">
        <f t="shared" si="20"/>
        <v>86.66666666666667</v>
      </c>
      <c r="R60" s="20"/>
    </row>
    <row r="61" spans="1:18" ht="12.75">
      <c r="A61" s="18" t="s">
        <v>37</v>
      </c>
      <c r="B61" s="83">
        <v>531</v>
      </c>
      <c r="C61" s="84">
        <v>728</v>
      </c>
      <c r="D61" s="125">
        <v>540</v>
      </c>
      <c r="E61" s="143">
        <f t="shared" si="18"/>
        <v>74.17582417582418</v>
      </c>
      <c r="F61" s="100"/>
      <c r="G61" s="69"/>
      <c r="H61" s="69"/>
      <c r="I61" s="143"/>
      <c r="J61" s="101"/>
      <c r="K61" s="69"/>
      <c r="L61" s="69"/>
      <c r="M61" s="149"/>
      <c r="N61" s="100">
        <f t="shared" si="21"/>
        <v>531</v>
      </c>
      <c r="O61" s="69">
        <f t="shared" si="22"/>
        <v>728</v>
      </c>
      <c r="P61" s="84">
        <f t="shared" si="17"/>
        <v>540</v>
      </c>
      <c r="Q61" s="143">
        <f t="shared" si="20"/>
        <v>74.17582417582418</v>
      </c>
      <c r="R61" s="20"/>
    </row>
    <row r="62" spans="1:18" ht="12.75">
      <c r="A62" s="18" t="s">
        <v>38</v>
      </c>
      <c r="B62" s="83">
        <v>0</v>
      </c>
      <c r="C62" s="84">
        <v>0</v>
      </c>
      <c r="D62" s="69"/>
      <c r="E62" s="143"/>
      <c r="F62" s="100"/>
      <c r="G62" s="69"/>
      <c r="H62" s="69"/>
      <c r="I62" s="143"/>
      <c r="J62" s="101">
        <v>6970</v>
      </c>
      <c r="K62" s="69">
        <v>12282</v>
      </c>
      <c r="L62" s="69">
        <v>13700</v>
      </c>
      <c r="M62" s="149">
        <f>L62/K62*100</f>
        <v>111.5453509200456</v>
      </c>
      <c r="N62" s="100">
        <f t="shared" si="21"/>
        <v>6970</v>
      </c>
      <c r="O62" s="69">
        <f t="shared" si="22"/>
        <v>12282</v>
      </c>
      <c r="P62" s="84">
        <f t="shared" si="17"/>
        <v>13700</v>
      </c>
      <c r="Q62" s="143">
        <f t="shared" si="20"/>
        <v>111.5453509200456</v>
      </c>
      <c r="R62" s="20"/>
    </row>
    <row r="63" spans="1:18" ht="12.75">
      <c r="A63" s="18" t="s">
        <v>39</v>
      </c>
      <c r="B63" s="83">
        <v>1660</v>
      </c>
      <c r="C63" s="84">
        <v>1660</v>
      </c>
      <c r="D63" s="69">
        <v>1700</v>
      </c>
      <c r="E63" s="143">
        <f t="shared" si="18"/>
        <v>102.40963855421687</v>
      </c>
      <c r="F63" s="100"/>
      <c r="G63" s="69"/>
      <c r="H63" s="69"/>
      <c r="I63" s="143"/>
      <c r="J63" s="101"/>
      <c r="K63" s="69"/>
      <c r="L63" s="69"/>
      <c r="M63" s="149"/>
      <c r="N63" s="100">
        <f t="shared" si="21"/>
        <v>1660</v>
      </c>
      <c r="O63" s="69">
        <f t="shared" si="22"/>
        <v>1660</v>
      </c>
      <c r="P63" s="84">
        <f t="shared" si="17"/>
        <v>1700</v>
      </c>
      <c r="Q63" s="143">
        <f t="shared" si="20"/>
        <v>102.40963855421687</v>
      </c>
      <c r="R63" s="20"/>
    </row>
    <row r="64" spans="1:18" ht="12.75">
      <c r="A64" s="18" t="s">
        <v>40</v>
      </c>
      <c r="B64" s="83">
        <v>7369</v>
      </c>
      <c r="C64" s="84">
        <v>7302</v>
      </c>
      <c r="D64" s="69">
        <v>6500</v>
      </c>
      <c r="E64" s="143">
        <f t="shared" si="18"/>
        <v>89.01670775130101</v>
      </c>
      <c r="F64" s="100"/>
      <c r="G64" s="69">
        <v>198</v>
      </c>
      <c r="H64" s="69">
        <v>1500</v>
      </c>
      <c r="I64" s="143">
        <f>H64/G64*100</f>
        <v>757.5757575757576</v>
      </c>
      <c r="J64" s="101">
        <v>1925</v>
      </c>
      <c r="K64" s="69">
        <v>2458</v>
      </c>
      <c r="L64" s="69">
        <v>2300</v>
      </c>
      <c r="M64" s="149">
        <f>L64/K64*100</f>
        <v>93.5720097640358</v>
      </c>
      <c r="N64" s="100">
        <f t="shared" si="21"/>
        <v>9294</v>
      </c>
      <c r="O64" s="69">
        <f t="shared" si="22"/>
        <v>9958</v>
      </c>
      <c r="P64" s="84">
        <f t="shared" si="17"/>
        <v>10300</v>
      </c>
      <c r="Q64" s="143">
        <f t="shared" si="20"/>
        <v>103.43442458324965</v>
      </c>
      <c r="R64" s="20"/>
    </row>
    <row r="65" spans="1:18" ht="12.75">
      <c r="A65" s="18" t="s">
        <v>41</v>
      </c>
      <c r="B65" s="83">
        <v>232</v>
      </c>
      <c r="C65" s="84">
        <v>0</v>
      </c>
      <c r="D65" s="69">
        <v>200</v>
      </c>
      <c r="E65" s="143"/>
      <c r="F65" s="100"/>
      <c r="G65" s="69"/>
      <c r="H65" s="69"/>
      <c r="I65" s="143"/>
      <c r="J65" s="101"/>
      <c r="K65" s="69"/>
      <c r="L65" s="69"/>
      <c r="M65" s="149"/>
      <c r="N65" s="100">
        <f t="shared" si="21"/>
        <v>232</v>
      </c>
      <c r="O65" s="69">
        <f t="shared" si="22"/>
        <v>0</v>
      </c>
      <c r="P65" s="84">
        <f t="shared" si="17"/>
        <v>200</v>
      </c>
      <c r="Q65" s="143"/>
      <c r="R65" s="20"/>
    </row>
    <row r="66" spans="1:18" ht="12.75">
      <c r="A66" s="18" t="s">
        <v>42</v>
      </c>
      <c r="B66" s="83">
        <v>1993</v>
      </c>
      <c r="C66" s="84">
        <v>2319</v>
      </c>
      <c r="D66" s="125">
        <v>2000</v>
      </c>
      <c r="E66" s="143">
        <f t="shared" si="18"/>
        <v>86.24407072013798</v>
      </c>
      <c r="F66" s="118"/>
      <c r="G66" s="69"/>
      <c r="H66" s="69"/>
      <c r="I66" s="143"/>
      <c r="J66" s="101"/>
      <c r="K66" s="69"/>
      <c r="L66" s="69"/>
      <c r="M66" s="149"/>
      <c r="N66" s="100">
        <f t="shared" si="21"/>
        <v>1993</v>
      </c>
      <c r="O66" s="69">
        <f t="shared" si="22"/>
        <v>2319</v>
      </c>
      <c r="P66" s="84">
        <f t="shared" si="17"/>
        <v>2000</v>
      </c>
      <c r="Q66" s="143">
        <f t="shared" si="20"/>
        <v>86.24407072013798</v>
      </c>
      <c r="R66" s="20"/>
    </row>
    <row r="67" spans="1:18" ht="12.75">
      <c r="A67" s="28">
        <v>637</v>
      </c>
      <c r="B67" s="79">
        <f>B55+B56+B57+B58+B59+B60+B61+B62+B63+B64+B65+B66</f>
        <v>40815</v>
      </c>
      <c r="C67" s="119">
        <f>C55+C56+C57+C58+C59+C60+C61+C62+C63+C64+C65+C66</f>
        <v>25423</v>
      </c>
      <c r="D67" s="120">
        <f>D55+D56+D57+D58+D59+D60+D61+D62+D63+D64+D65+D66</f>
        <v>29440</v>
      </c>
      <c r="E67" s="152">
        <f>D67/C67*100</f>
        <v>115.80065295205128</v>
      </c>
      <c r="F67" s="121">
        <f>F55+F56+F57+F58+F59+F60+F61+F62+F63+F64+F65+F66</f>
        <v>2437</v>
      </c>
      <c r="G67" s="121">
        <f>G55+G56+G57+G58+G59+G60+G61+G62+G63+G64+G65+G66</f>
        <v>3317</v>
      </c>
      <c r="H67" s="121">
        <f>H55+H56+H57+H58+H59+H60+H61+H62+H63+H64+H65+H66</f>
        <v>4280</v>
      </c>
      <c r="I67" s="152">
        <f>H67/G67*100</f>
        <v>129.03225806451613</v>
      </c>
      <c r="J67" s="121">
        <f>J55+J56+J57+J58+J59+J60+J61+J62+J63+J64+J65+J66</f>
        <v>9028</v>
      </c>
      <c r="K67" s="121">
        <f>K55+K56+K57+K58+K59+K60+K61+K62+K63+K64+K65+K66</f>
        <v>14740</v>
      </c>
      <c r="L67" s="121">
        <f>L55+L56+L57+L58+L59+L60+L61+L62+L63+L64+L65+L66</f>
        <v>16000</v>
      </c>
      <c r="M67" s="152">
        <f>L67/K67*100</f>
        <v>108.54816824966078</v>
      </c>
      <c r="N67" s="121">
        <f>N55+N56+N57+N58+N59+N60+N61+N62+N63+N64+N65+N66</f>
        <v>52280</v>
      </c>
      <c r="O67" s="121">
        <f>O55+O56+O57+O58+O59+O60+O61+O62+O63+O64+O65+O66</f>
        <v>43480</v>
      </c>
      <c r="P67" s="117">
        <f t="shared" si="17"/>
        <v>49720</v>
      </c>
      <c r="Q67" s="152">
        <f>P67/O67*100</f>
        <v>114.35142594296228</v>
      </c>
      <c r="R67" s="20"/>
    </row>
    <row r="68" spans="1:18" s="1" customFormat="1" ht="13.5" thickBot="1">
      <c r="A68" s="199">
        <v>630</v>
      </c>
      <c r="B68" s="200">
        <f>B19+B23+B35+B47+B49+B54+B67</f>
        <v>649030</v>
      </c>
      <c r="C68" s="201">
        <f>C19+C23+C35+C47+C49+C54+C67</f>
        <v>648652</v>
      </c>
      <c r="D68" s="202">
        <f>D19+D23+D35+D47+D54+D49+D67</f>
        <v>551190</v>
      </c>
      <c r="E68" s="203">
        <f>D68/C68*100</f>
        <v>84.97468596412251</v>
      </c>
      <c r="F68" s="201">
        <f>F19+F23+F35+F47+F49+F54+F67</f>
        <v>81136</v>
      </c>
      <c r="G68" s="201">
        <f>G19+G23+G35+G47+G49+G54+G67</f>
        <v>88328</v>
      </c>
      <c r="H68" s="201">
        <f>H19+H23+H35+H47+H49+H54+H67</f>
        <v>95710</v>
      </c>
      <c r="I68" s="203">
        <f>H68/G68*100</f>
        <v>108.35748573498778</v>
      </c>
      <c r="J68" s="201">
        <f>J19+J23+J35+J47+J49+J54+J67</f>
        <v>15634</v>
      </c>
      <c r="K68" s="201">
        <f>K19+K23+K35+K47+K49+K54+K67</f>
        <v>23369</v>
      </c>
      <c r="L68" s="201">
        <f>L19+L23+L35+L47+L49+L54+L67</f>
        <v>22895</v>
      </c>
      <c r="M68" s="203">
        <f>L68/K68*100</f>
        <v>97.97167187299414</v>
      </c>
      <c r="N68" s="201">
        <f>N19+N23+N35+N47+N49+N54+N67</f>
        <v>745800</v>
      </c>
      <c r="O68" s="201">
        <f>O19+O23+O35+O47+O49+O54+O67</f>
        <v>760349</v>
      </c>
      <c r="P68" s="202">
        <f t="shared" si="17"/>
        <v>669795</v>
      </c>
      <c r="Q68" s="203">
        <f>P68/O68*100</f>
        <v>88.09046898200694</v>
      </c>
      <c r="R68" s="25"/>
    </row>
    <row r="69" ht="12.75">
      <c r="R69" s="20"/>
    </row>
    <row r="70" ht="12.75">
      <c r="R70" s="20"/>
    </row>
    <row r="71" spans="8:18" ht="12.75">
      <c r="H71" s="88">
        <v>2</v>
      </c>
      <c r="R71" s="20"/>
    </row>
    <row r="72" ht="12.75">
      <c r="R72" s="20"/>
    </row>
    <row r="73" ht="12.75">
      <c r="R73" s="20"/>
    </row>
    <row r="74" ht="13.5" thickBot="1">
      <c r="R74" s="20"/>
    </row>
    <row r="75" spans="1:18" ht="13.5" thickBot="1">
      <c r="A75" s="2" t="s">
        <v>1</v>
      </c>
      <c r="B75" s="90" t="s">
        <v>68</v>
      </c>
      <c r="C75" s="91"/>
      <c r="D75" s="91"/>
      <c r="E75" s="137"/>
      <c r="F75" s="92" t="s">
        <v>69</v>
      </c>
      <c r="G75" s="91"/>
      <c r="H75" s="91"/>
      <c r="I75" s="137"/>
      <c r="J75" s="90" t="s">
        <v>70</v>
      </c>
      <c r="K75" s="91"/>
      <c r="L75" s="91"/>
      <c r="M75" s="137"/>
      <c r="N75" s="92" t="s">
        <v>53</v>
      </c>
      <c r="O75" s="91"/>
      <c r="P75" s="91"/>
      <c r="Q75" s="137"/>
      <c r="R75" s="20"/>
    </row>
    <row r="76" spans="1:18" ht="12.75">
      <c r="A76" s="3"/>
      <c r="B76" s="93" t="s">
        <v>66</v>
      </c>
      <c r="C76" s="94" t="s">
        <v>3</v>
      </c>
      <c r="D76" s="95" t="s">
        <v>3</v>
      </c>
      <c r="E76" s="138" t="s">
        <v>64</v>
      </c>
      <c r="F76" s="96" t="s">
        <v>66</v>
      </c>
      <c r="G76" s="94" t="s">
        <v>3</v>
      </c>
      <c r="H76" s="95" t="s">
        <v>3</v>
      </c>
      <c r="I76" s="158" t="s">
        <v>64</v>
      </c>
      <c r="J76" s="97" t="s">
        <v>2</v>
      </c>
      <c r="K76" s="94" t="s">
        <v>3</v>
      </c>
      <c r="L76" s="95" t="s">
        <v>3</v>
      </c>
      <c r="M76" s="138" t="s">
        <v>64</v>
      </c>
      <c r="N76" s="96" t="s">
        <v>2</v>
      </c>
      <c r="O76" s="94" t="s">
        <v>3</v>
      </c>
      <c r="P76" s="95" t="s">
        <v>3</v>
      </c>
      <c r="Q76" s="138" t="s">
        <v>64</v>
      </c>
      <c r="R76" s="20"/>
    </row>
    <row r="77" spans="1:18" ht="13.5" thickBot="1">
      <c r="A77" s="6"/>
      <c r="B77" s="167">
        <v>2008</v>
      </c>
      <c r="C77" s="168">
        <v>2009</v>
      </c>
      <c r="D77" s="169">
        <v>2010</v>
      </c>
      <c r="E77" s="139" t="s">
        <v>65</v>
      </c>
      <c r="F77" s="167">
        <v>2008</v>
      </c>
      <c r="G77" s="168">
        <v>2009</v>
      </c>
      <c r="H77" s="169">
        <v>2010</v>
      </c>
      <c r="I77" s="139" t="s">
        <v>65</v>
      </c>
      <c r="J77" s="167">
        <v>2008</v>
      </c>
      <c r="K77" s="168">
        <v>2009</v>
      </c>
      <c r="L77" s="169">
        <v>2010</v>
      </c>
      <c r="M77" s="162" t="s">
        <v>65</v>
      </c>
      <c r="N77" s="167">
        <v>2008</v>
      </c>
      <c r="O77" s="168">
        <v>2009</v>
      </c>
      <c r="P77" s="169">
        <v>2010</v>
      </c>
      <c r="Q77" s="139" t="s">
        <v>65</v>
      </c>
      <c r="R77" s="20"/>
    </row>
    <row r="78" spans="1:18" ht="12.75">
      <c r="A78" s="18" t="s">
        <v>54</v>
      </c>
      <c r="B78" s="101">
        <v>2855</v>
      </c>
      <c r="C78" s="69">
        <v>0</v>
      </c>
      <c r="D78" s="69"/>
      <c r="E78" s="149"/>
      <c r="F78" s="100"/>
      <c r="G78" s="69"/>
      <c r="H78" s="69"/>
      <c r="I78" s="149"/>
      <c r="J78" s="101">
        <v>697</v>
      </c>
      <c r="K78" s="69"/>
      <c r="L78" s="69">
        <v>380</v>
      </c>
      <c r="M78" s="149"/>
      <c r="N78" s="100">
        <f>B78+F78+J78</f>
        <v>3552</v>
      </c>
      <c r="O78" s="69">
        <f>C78+G78+K78</f>
        <v>0</v>
      </c>
      <c r="P78" s="69">
        <f>L78+H78+D78</f>
        <v>380</v>
      </c>
      <c r="Q78" s="149"/>
      <c r="R78" s="20"/>
    </row>
    <row r="79" spans="1:18" ht="12.75">
      <c r="A79" s="18" t="s">
        <v>43</v>
      </c>
      <c r="B79" s="101">
        <v>13223</v>
      </c>
      <c r="C79" s="69">
        <v>10091</v>
      </c>
      <c r="D79" s="69">
        <v>7000</v>
      </c>
      <c r="E79" s="149">
        <f>D79/C79*100</f>
        <v>69.3687444257259</v>
      </c>
      <c r="F79" s="100">
        <v>486</v>
      </c>
      <c r="G79" s="69">
        <v>1662</v>
      </c>
      <c r="H79" s="69">
        <v>2000</v>
      </c>
      <c r="I79" s="149">
        <f>H79/G79*100</f>
        <v>120.33694344163659</v>
      </c>
      <c r="J79" s="101">
        <v>664</v>
      </c>
      <c r="K79" s="69">
        <v>1526</v>
      </c>
      <c r="L79" s="69">
        <v>650</v>
      </c>
      <c r="M79" s="149">
        <f>L79/K79*100</f>
        <v>42.59501965923984</v>
      </c>
      <c r="N79" s="100">
        <f>B79+F79+J79</f>
        <v>14373</v>
      </c>
      <c r="O79" s="69">
        <f>C79+G79+K79</f>
        <v>13279</v>
      </c>
      <c r="P79" s="69">
        <f aca="true" t="shared" si="23" ref="P79:P88">L79+H79+D79</f>
        <v>9650</v>
      </c>
      <c r="Q79" s="149">
        <f>P79/O79*100</f>
        <v>72.67113487461405</v>
      </c>
      <c r="R79" s="20"/>
    </row>
    <row r="80" spans="1:18" ht="12.75">
      <c r="A80" s="19">
        <v>642</v>
      </c>
      <c r="B80" s="74">
        <f>SUM(B78:B79)</f>
        <v>16078</v>
      </c>
      <c r="C80" s="103">
        <f>SUM(C78:C79)</f>
        <v>10091</v>
      </c>
      <c r="D80" s="75">
        <f>SUM(D78:D79)</f>
        <v>7000</v>
      </c>
      <c r="E80" s="142">
        <f>D80/C80*100</f>
        <v>69.3687444257259</v>
      </c>
      <c r="F80" s="103">
        <f>SUM(F78:F79)</f>
        <v>486</v>
      </c>
      <c r="G80" s="103">
        <f aca="true" t="shared" si="24" ref="G80:O80">SUM(G78:G79)</f>
        <v>1662</v>
      </c>
      <c r="H80" s="103">
        <f t="shared" si="24"/>
        <v>2000</v>
      </c>
      <c r="I80" s="142">
        <f>H80/G80*100</f>
        <v>120.33694344163659</v>
      </c>
      <c r="J80" s="103">
        <f t="shared" si="24"/>
        <v>1361</v>
      </c>
      <c r="K80" s="103">
        <f t="shared" si="24"/>
        <v>1526</v>
      </c>
      <c r="L80" s="103">
        <f t="shared" si="24"/>
        <v>1030</v>
      </c>
      <c r="M80" s="142">
        <f>L80/K80*100</f>
        <v>67.4967234600262</v>
      </c>
      <c r="N80" s="103">
        <f>SUM(N78:N79)</f>
        <v>17925</v>
      </c>
      <c r="O80" s="103">
        <f t="shared" si="24"/>
        <v>13279</v>
      </c>
      <c r="P80" s="75">
        <f t="shared" si="23"/>
        <v>10030</v>
      </c>
      <c r="Q80" s="142">
        <f>P80/O80*100</f>
        <v>75.53279614428797</v>
      </c>
      <c r="R80" s="20"/>
    </row>
    <row r="81" spans="1:18" ht="12.75">
      <c r="A81" s="30" t="s">
        <v>44</v>
      </c>
      <c r="B81" s="122">
        <f>B68+B80+B17+B13</f>
        <v>1383892</v>
      </c>
      <c r="C81" s="123">
        <f>O81-K81-G81</f>
        <v>1396975</v>
      </c>
      <c r="D81" s="123">
        <f>D68+D80+D13+D17</f>
        <v>1396325</v>
      </c>
      <c r="E81" s="153">
        <f>D81/C81*100</f>
        <v>99.95347089246407</v>
      </c>
      <c r="F81" s="124">
        <f>F13+F17+F68+F80</f>
        <v>236867</v>
      </c>
      <c r="G81" s="124">
        <f>G13+G17+G68+G80</f>
        <v>274217</v>
      </c>
      <c r="H81" s="124">
        <f>H13+H17+H68+H80</f>
        <v>286060</v>
      </c>
      <c r="I81" s="153">
        <f>H81/G81*100</f>
        <v>104.3188423766579</v>
      </c>
      <c r="J81" s="124">
        <f>J13+J17+J68+J80</f>
        <v>264290</v>
      </c>
      <c r="K81" s="124">
        <f>K13+K17+K68+K80</f>
        <v>312288</v>
      </c>
      <c r="L81" s="124">
        <f>L13+L17+L68+L80</f>
        <v>317655</v>
      </c>
      <c r="M81" s="153">
        <f>L81/K81*100</f>
        <v>101.7186059022441</v>
      </c>
      <c r="N81" s="124">
        <f>N13+N17+N68+N80</f>
        <v>1885049</v>
      </c>
      <c r="O81" s="124">
        <f>O13+O17+O68+O80</f>
        <v>1983480</v>
      </c>
      <c r="P81" s="123">
        <f t="shared" si="23"/>
        <v>2000040</v>
      </c>
      <c r="Q81" s="153">
        <f>P81/O81*100</f>
        <v>100.8348962429669</v>
      </c>
      <c r="R81" s="20"/>
    </row>
    <row r="82" spans="1:18" ht="12.75">
      <c r="A82" s="18" t="s">
        <v>45</v>
      </c>
      <c r="B82" s="101"/>
      <c r="C82" s="69"/>
      <c r="D82" s="69"/>
      <c r="E82" s="149"/>
      <c r="F82" s="100"/>
      <c r="G82" s="69"/>
      <c r="H82" s="69"/>
      <c r="I82" s="149"/>
      <c r="J82" s="101"/>
      <c r="K82" s="69"/>
      <c r="L82" s="69"/>
      <c r="M82" s="149"/>
      <c r="N82" s="100"/>
      <c r="O82" s="69"/>
      <c r="P82" s="125">
        <f t="shared" si="23"/>
        <v>0</v>
      </c>
      <c r="Q82" s="149"/>
      <c r="R82" s="20"/>
    </row>
    <row r="83" spans="1:18" ht="12.75">
      <c r="A83" s="18" t="s">
        <v>46</v>
      </c>
      <c r="B83" s="101">
        <v>63832</v>
      </c>
      <c r="C83" s="69">
        <v>19500</v>
      </c>
      <c r="D83" s="69"/>
      <c r="E83" s="149"/>
      <c r="F83" s="100"/>
      <c r="G83" s="69"/>
      <c r="H83" s="69"/>
      <c r="I83" s="149"/>
      <c r="J83" s="101"/>
      <c r="K83" s="69"/>
      <c r="L83" s="69"/>
      <c r="M83" s="149"/>
      <c r="N83" s="100">
        <f>B83+F83+J83</f>
        <v>63832</v>
      </c>
      <c r="O83" s="69">
        <f>C83+G83+K83</f>
        <v>19500</v>
      </c>
      <c r="P83" s="125">
        <f t="shared" si="23"/>
        <v>0</v>
      </c>
      <c r="Q83" s="149"/>
      <c r="R83" s="20"/>
    </row>
    <row r="84" spans="1:18" ht="12.75">
      <c r="A84" s="18" t="s">
        <v>63</v>
      </c>
      <c r="B84" s="101"/>
      <c r="C84" s="69"/>
      <c r="D84" s="69"/>
      <c r="E84" s="149"/>
      <c r="F84" s="100"/>
      <c r="G84" s="69"/>
      <c r="H84" s="69"/>
      <c r="I84" s="149"/>
      <c r="J84" s="101">
        <v>12182</v>
      </c>
      <c r="K84" s="69"/>
      <c r="L84" s="69"/>
      <c r="M84" s="149"/>
      <c r="N84" s="100">
        <f>B84+F84+J84</f>
        <v>12182</v>
      </c>
      <c r="O84" s="69"/>
      <c r="P84" s="125">
        <f t="shared" si="23"/>
        <v>0</v>
      </c>
      <c r="Q84" s="149"/>
      <c r="R84" s="20"/>
    </row>
    <row r="85" spans="1:18" ht="12.75">
      <c r="A85" s="18" t="s">
        <v>47</v>
      </c>
      <c r="B85" s="101"/>
      <c r="C85" s="69"/>
      <c r="D85" s="69"/>
      <c r="E85" s="149"/>
      <c r="F85" s="100"/>
      <c r="G85" s="69"/>
      <c r="H85" s="69"/>
      <c r="I85" s="149"/>
      <c r="J85" s="101"/>
      <c r="K85" s="69"/>
      <c r="L85" s="69"/>
      <c r="M85" s="149"/>
      <c r="N85" s="100"/>
      <c r="O85" s="69"/>
      <c r="P85" s="125">
        <f t="shared" si="23"/>
        <v>0</v>
      </c>
      <c r="Q85" s="149"/>
      <c r="R85" s="20"/>
    </row>
    <row r="86" spans="1:18" ht="12.75">
      <c r="A86" s="18" t="s">
        <v>59</v>
      </c>
      <c r="B86" s="101">
        <v>14771</v>
      </c>
      <c r="C86" s="69"/>
      <c r="D86" s="69"/>
      <c r="E86" s="149"/>
      <c r="F86" s="100"/>
      <c r="G86" s="69"/>
      <c r="H86" s="69"/>
      <c r="I86" s="149"/>
      <c r="J86" s="101"/>
      <c r="K86" s="69"/>
      <c r="L86" s="69"/>
      <c r="M86" s="149"/>
      <c r="N86" s="100">
        <f>B86+F86+J86</f>
        <v>14771</v>
      </c>
      <c r="O86" s="69"/>
      <c r="P86" s="125">
        <f t="shared" si="23"/>
        <v>0</v>
      </c>
      <c r="Q86" s="149"/>
      <c r="R86" s="20"/>
    </row>
    <row r="87" spans="1:18" ht="12.75">
      <c r="A87" s="30" t="s">
        <v>48</v>
      </c>
      <c r="B87" s="122">
        <f>SUM(B82:B86)</f>
        <v>78603</v>
      </c>
      <c r="C87" s="124">
        <f>SUM(C82:C86)</f>
        <v>19500</v>
      </c>
      <c r="D87" s="123">
        <f>SUM(D82:D86)</f>
        <v>0</v>
      </c>
      <c r="E87" s="153">
        <f>D87/C87*100</f>
        <v>0</v>
      </c>
      <c r="F87" s="124"/>
      <c r="G87" s="124"/>
      <c r="H87" s="124"/>
      <c r="I87" s="153"/>
      <c r="J87" s="126">
        <f>SUM(J82:J86)</f>
        <v>12182</v>
      </c>
      <c r="K87" s="123">
        <f>SUM(K82:K86)</f>
        <v>0</v>
      </c>
      <c r="L87" s="124">
        <f>SUM(L82:L86)</f>
        <v>0</v>
      </c>
      <c r="M87" s="153"/>
      <c r="N87" s="124">
        <f>SUM(N82:N86)</f>
        <v>90785</v>
      </c>
      <c r="O87" s="124">
        <f>SUM(O82:O86)</f>
        <v>19500</v>
      </c>
      <c r="P87" s="123">
        <f t="shared" si="23"/>
        <v>0</v>
      </c>
      <c r="Q87" s="153">
        <f>P87/O87*100</f>
        <v>0</v>
      </c>
      <c r="R87" s="20"/>
    </row>
    <row r="88" spans="1:18" ht="13.5" thickBot="1">
      <c r="A88" s="29" t="s">
        <v>53</v>
      </c>
      <c r="B88" s="127">
        <f>B81+B87</f>
        <v>1462495</v>
      </c>
      <c r="C88" s="128">
        <f>C81+C87</f>
        <v>1416475</v>
      </c>
      <c r="D88" s="129">
        <f>D81+D87</f>
        <v>1396325</v>
      </c>
      <c r="E88" s="154">
        <f>D88/C88*100</f>
        <v>98.57745459679839</v>
      </c>
      <c r="F88" s="127">
        <f>F81+F87</f>
        <v>236867</v>
      </c>
      <c r="G88" s="128">
        <f>G81+G87</f>
        <v>274217</v>
      </c>
      <c r="H88" s="129">
        <f>H81+H87</f>
        <v>286060</v>
      </c>
      <c r="I88" s="154">
        <f>H88/G88*100</f>
        <v>104.3188423766579</v>
      </c>
      <c r="J88" s="131">
        <f>J81+J87</f>
        <v>276472</v>
      </c>
      <c r="K88" s="129">
        <f>K81+K87</f>
        <v>312288</v>
      </c>
      <c r="L88" s="128">
        <f>L81+L87</f>
        <v>317655</v>
      </c>
      <c r="M88" s="156">
        <f>L88/K88*100</f>
        <v>101.7186059022441</v>
      </c>
      <c r="N88" s="128">
        <f>N81+N87</f>
        <v>1975834</v>
      </c>
      <c r="O88" s="129">
        <f>O81+O87</f>
        <v>2002980</v>
      </c>
      <c r="P88" s="129">
        <f t="shared" si="23"/>
        <v>2000040</v>
      </c>
      <c r="Q88" s="156">
        <f>P88/O88*100</f>
        <v>99.85321870413084</v>
      </c>
      <c r="R88" s="20"/>
    </row>
    <row r="89" ht="12.75">
      <c r="R89" s="20"/>
    </row>
    <row r="90" spans="1:18" ht="13.5" thickBot="1">
      <c r="A90" s="1" t="s">
        <v>73</v>
      </c>
      <c r="R90" s="20"/>
    </row>
    <row r="91" spans="1:18" ht="13.5" thickBot="1">
      <c r="A91" s="2" t="s">
        <v>1</v>
      </c>
      <c r="B91" s="90" t="s">
        <v>68</v>
      </c>
      <c r="C91" s="91"/>
      <c r="D91" s="91"/>
      <c r="E91" s="137"/>
      <c r="F91" s="92" t="s">
        <v>69</v>
      </c>
      <c r="G91" s="91"/>
      <c r="H91" s="91"/>
      <c r="I91" s="137"/>
      <c r="J91" s="90" t="s">
        <v>70</v>
      </c>
      <c r="K91" s="91"/>
      <c r="L91" s="91"/>
      <c r="M91" s="137"/>
      <c r="N91" s="92" t="s">
        <v>53</v>
      </c>
      <c r="O91" s="91"/>
      <c r="P91" s="91"/>
      <c r="Q91" s="137"/>
      <c r="R91" s="20"/>
    </row>
    <row r="92" spans="1:18" ht="12.75">
      <c r="A92" s="3"/>
      <c r="B92" s="93" t="s">
        <v>66</v>
      </c>
      <c r="C92" s="94" t="s">
        <v>3</v>
      </c>
      <c r="D92" s="95" t="s">
        <v>3</v>
      </c>
      <c r="E92" s="138" t="s">
        <v>64</v>
      </c>
      <c r="F92" s="96" t="s">
        <v>66</v>
      </c>
      <c r="G92" s="94" t="s">
        <v>3</v>
      </c>
      <c r="H92" s="95" t="s">
        <v>3</v>
      </c>
      <c r="I92" s="158" t="s">
        <v>64</v>
      </c>
      <c r="J92" s="97" t="s">
        <v>2</v>
      </c>
      <c r="K92" s="94" t="s">
        <v>3</v>
      </c>
      <c r="L92" s="95" t="s">
        <v>3</v>
      </c>
      <c r="M92" s="138" t="s">
        <v>64</v>
      </c>
      <c r="N92" s="96" t="s">
        <v>2</v>
      </c>
      <c r="O92" s="94" t="s">
        <v>3</v>
      </c>
      <c r="P92" s="95" t="s">
        <v>3</v>
      </c>
      <c r="Q92" s="138" t="s">
        <v>64</v>
      </c>
      <c r="R92" s="20"/>
    </row>
    <row r="93" spans="1:18" ht="13.5" thickBot="1">
      <c r="A93" s="6"/>
      <c r="B93" s="167">
        <v>2008</v>
      </c>
      <c r="C93" s="168">
        <v>2009</v>
      </c>
      <c r="D93" s="169">
        <v>2010</v>
      </c>
      <c r="E93" s="139" t="s">
        <v>65</v>
      </c>
      <c r="F93" s="167">
        <v>2008</v>
      </c>
      <c r="G93" s="168">
        <v>2009</v>
      </c>
      <c r="H93" s="169">
        <v>2010</v>
      </c>
      <c r="I93" s="139" t="s">
        <v>65</v>
      </c>
      <c r="J93" s="167">
        <v>2008</v>
      </c>
      <c r="K93" s="168">
        <v>2009</v>
      </c>
      <c r="L93" s="169">
        <v>2010</v>
      </c>
      <c r="M93" s="162" t="s">
        <v>65</v>
      </c>
      <c r="N93" s="167">
        <v>2008</v>
      </c>
      <c r="O93" s="168">
        <v>2009</v>
      </c>
      <c r="P93" s="169">
        <v>2010</v>
      </c>
      <c r="Q93" s="139" t="s">
        <v>65</v>
      </c>
      <c r="R93" s="20"/>
    </row>
    <row r="94" spans="1:18" ht="12.75">
      <c r="A94" s="18" t="s">
        <v>60</v>
      </c>
      <c r="B94" s="101">
        <f>N94-J94-F94</f>
        <v>365</v>
      </c>
      <c r="C94" s="69">
        <f>O94-K94-G94</f>
        <v>380</v>
      </c>
      <c r="D94" s="69">
        <v>380</v>
      </c>
      <c r="E94" s="149">
        <f>D94/C94*100</f>
        <v>100</v>
      </c>
      <c r="F94" s="100"/>
      <c r="G94" s="69"/>
      <c r="H94" s="69"/>
      <c r="I94" s="149"/>
      <c r="J94" s="100"/>
      <c r="K94" s="69"/>
      <c r="L94" s="69"/>
      <c r="M94" s="149"/>
      <c r="N94" s="100">
        <v>365</v>
      </c>
      <c r="O94" s="69">
        <v>380</v>
      </c>
      <c r="P94" s="69">
        <f>L94+H94+D94</f>
        <v>380</v>
      </c>
      <c r="Q94" s="149">
        <f>P94/O94*100</f>
        <v>100</v>
      </c>
      <c r="R94" s="20"/>
    </row>
    <row r="95" spans="1:18" ht="12.75">
      <c r="A95" s="18" t="s">
        <v>61</v>
      </c>
      <c r="B95" s="101">
        <f aca="true" t="shared" si="25" ref="B95:B101">N95-J95-F95</f>
        <v>404590</v>
      </c>
      <c r="C95" s="69">
        <f>O95-K95-G95</f>
        <v>401160</v>
      </c>
      <c r="D95" s="69">
        <v>420550</v>
      </c>
      <c r="E95" s="149">
        <f>D95/C95*100</f>
        <v>104.83348289959117</v>
      </c>
      <c r="F95" s="100">
        <v>38648</v>
      </c>
      <c r="G95" s="69">
        <v>36000</v>
      </c>
      <c r="H95" s="69">
        <v>44410</v>
      </c>
      <c r="I95" s="149">
        <f>H95/G95*100</f>
        <v>123.36111111111111</v>
      </c>
      <c r="J95" s="100">
        <v>51384</v>
      </c>
      <c r="K95" s="69">
        <v>42840</v>
      </c>
      <c r="L95" s="69">
        <v>48700</v>
      </c>
      <c r="M95" s="149">
        <f>L95/K95*100</f>
        <v>113.67880485527544</v>
      </c>
      <c r="N95" s="100">
        <v>494622</v>
      </c>
      <c r="O95" s="69">
        <v>480000</v>
      </c>
      <c r="P95" s="69">
        <f aca="true" t="shared" si="26" ref="P95:P101">L95+H95+D95</f>
        <v>513660</v>
      </c>
      <c r="Q95" s="149">
        <f>P95/O95*100</f>
        <v>107.0125</v>
      </c>
      <c r="R95" s="20"/>
    </row>
    <row r="96" spans="1:18" ht="12.75">
      <c r="A96" s="18" t="s">
        <v>49</v>
      </c>
      <c r="B96" s="101">
        <f t="shared" si="25"/>
        <v>50273</v>
      </c>
      <c r="C96" s="69">
        <f>O96-K96-G96</f>
        <v>63420</v>
      </c>
      <c r="D96" s="69">
        <v>64000</v>
      </c>
      <c r="E96" s="149">
        <f>D96/C96*100</f>
        <v>100.91453800063073</v>
      </c>
      <c r="F96" s="100">
        <v>46852</v>
      </c>
      <c r="G96" s="69">
        <v>25940</v>
      </c>
      <c r="H96" s="69">
        <v>38000</v>
      </c>
      <c r="I96" s="149">
        <f>H96/G96*100</f>
        <v>146.4919043947571</v>
      </c>
      <c r="J96" s="100">
        <v>1958</v>
      </c>
      <c r="K96" s="69">
        <v>2640</v>
      </c>
      <c r="L96" s="69">
        <v>2300</v>
      </c>
      <c r="M96" s="149">
        <f>L96/K96*100</f>
        <v>87.12121212121212</v>
      </c>
      <c r="N96" s="100">
        <v>99083</v>
      </c>
      <c r="O96" s="69">
        <v>92000</v>
      </c>
      <c r="P96" s="69">
        <f t="shared" si="26"/>
        <v>104300</v>
      </c>
      <c r="Q96" s="149">
        <f>P96/O96*100</f>
        <v>113.3695652173913</v>
      </c>
      <c r="R96" s="20"/>
    </row>
    <row r="97" spans="1:18" ht="12.75">
      <c r="A97" s="18" t="s">
        <v>62</v>
      </c>
      <c r="B97" s="101">
        <f t="shared" si="25"/>
        <v>1262</v>
      </c>
      <c r="C97" s="69"/>
      <c r="D97" s="69"/>
      <c r="E97" s="149"/>
      <c r="F97" s="100"/>
      <c r="G97" s="69"/>
      <c r="H97" s="69"/>
      <c r="I97" s="149"/>
      <c r="J97" s="100"/>
      <c r="K97" s="69"/>
      <c r="L97" s="69"/>
      <c r="M97" s="149"/>
      <c r="N97" s="100">
        <v>1262</v>
      </c>
      <c r="O97" s="69"/>
      <c r="P97" s="69">
        <f t="shared" si="26"/>
        <v>0</v>
      </c>
      <c r="Q97" s="149"/>
      <c r="R97" s="20"/>
    </row>
    <row r="98" spans="1:18" ht="12.75">
      <c r="A98" s="18" t="s">
        <v>50</v>
      </c>
      <c r="B98" s="101">
        <f t="shared" si="25"/>
        <v>66</v>
      </c>
      <c r="C98" s="69">
        <f>O98-K98-G98</f>
        <v>49</v>
      </c>
      <c r="D98" s="69">
        <v>70</v>
      </c>
      <c r="E98" s="149">
        <f>D98/C98*100</f>
        <v>142.85714285714286</v>
      </c>
      <c r="F98" s="100"/>
      <c r="G98" s="69"/>
      <c r="H98" s="69"/>
      <c r="I98" s="149"/>
      <c r="J98" s="100"/>
      <c r="K98" s="69"/>
      <c r="L98" s="69"/>
      <c r="M98" s="149"/>
      <c r="N98" s="100">
        <v>66</v>
      </c>
      <c r="O98" s="69">
        <v>49</v>
      </c>
      <c r="P98" s="69">
        <f t="shared" si="26"/>
        <v>70</v>
      </c>
      <c r="Q98" s="149">
        <f>P98/O98*100</f>
        <v>142.85714285714286</v>
      </c>
      <c r="R98" s="20"/>
    </row>
    <row r="99" spans="1:18" ht="12.75">
      <c r="A99" s="18" t="s">
        <v>51</v>
      </c>
      <c r="B99" s="101">
        <f t="shared" si="25"/>
        <v>7797</v>
      </c>
      <c r="C99" s="69"/>
      <c r="D99" s="69"/>
      <c r="E99" s="149"/>
      <c r="F99" s="100">
        <v>1730</v>
      </c>
      <c r="G99" s="69"/>
      <c r="H99" s="69"/>
      <c r="I99" s="149"/>
      <c r="J99" s="100">
        <v>697</v>
      </c>
      <c r="K99" s="69"/>
      <c r="L99" s="69"/>
      <c r="M99" s="149"/>
      <c r="N99" s="100">
        <v>10224</v>
      </c>
      <c r="O99" s="69"/>
      <c r="P99" s="69">
        <f t="shared" si="26"/>
        <v>0</v>
      </c>
      <c r="Q99" s="149"/>
      <c r="R99" s="20"/>
    </row>
    <row r="100" spans="1:18" ht="12.75">
      <c r="A100" s="18" t="s">
        <v>52</v>
      </c>
      <c r="B100" s="101">
        <f t="shared" si="25"/>
        <v>2656</v>
      </c>
      <c r="C100" s="69"/>
      <c r="D100" s="69"/>
      <c r="E100" s="149"/>
      <c r="F100" s="100"/>
      <c r="G100" s="69"/>
      <c r="H100" s="69"/>
      <c r="I100" s="149"/>
      <c r="J100" s="100"/>
      <c r="K100" s="69"/>
      <c r="L100" s="69"/>
      <c r="M100" s="149"/>
      <c r="N100" s="100">
        <v>2656</v>
      </c>
      <c r="O100" s="69"/>
      <c r="P100" s="69">
        <f t="shared" si="26"/>
        <v>0</v>
      </c>
      <c r="Q100" s="149"/>
      <c r="R100" s="20"/>
    </row>
    <row r="101" spans="1:18" ht="12.75">
      <c r="A101" s="36" t="s">
        <v>74</v>
      </c>
      <c r="B101" s="132">
        <f t="shared" si="25"/>
        <v>467009</v>
      </c>
      <c r="C101" s="133">
        <f>SUM(C94:C100)</f>
        <v>465009</v>
      </c>
      <c r="D101" s="133">
        <f>SUM(D94:D100)</f>
        <v>485000</v>
      </c>
      <c r="E101" s="155">
        <f>D101/C101*100</f>
        <v>104.29905657739957</v>
      </c>
      <c r="F101" s="134">
        <f>SUM(F94:F100)</f>
        <v>87230</v>
      </c>
      <c r="G101" s="134">
        <f>SUM(G94:G100)</f>
        <v>61940</v>
      </c>
      <c r="H101" s="134">
        <f>SUM(H94:H100)</f>
        <v>82410</v>
      </c>
      <c r="I101" s="155">
        <f>H101/G101*100</f>
        <v>133.0481110752341</v>
      </c>
      <c r="J101" s="134">
        <f>SUM(J94:J100)</f>
        <v>54039</v>
      </c>
      <c r="K101" s="134">
        <f>SUM(K94:K100)</f>
        <v>45480</v>
      </c>
      <c r="L101" s="134">
        <f>SUM(L94:L100)</f>
        <v>51000</v>
      </c>
      <c r="M101" s="155">
        <f>L101/K101*100</f>
        <v>112.13720316622691</v>
      </c>
      <c r="N101" s="134">
        <f>SUM(N94:N100)</f>
        <v>608278</v>
      </c>
      <c r="O101" s="134">
        <f>SUM(O94:O100)</f>
        <v>572429</v>
      </c>
      <c r="P101" s="133">
        <f t="shared" si="26"/>
        <v>618410</v>
      </c>
      <c r="Q101" s="155">
        <f>P101/O101*100</f>
        <v>108.03261190470784</v>
      </c>
      <c r="R101" s="20"/>
    </row>
    <row r="102" spans="1:18" ht="12.75">
      <c r="A102" s="38" t="s">
        <v>75</v>
      </c>
      <c r="B102" s="101"/>
      <c r="C102" s="69">
        <v>1117737</v>
      </c>
      <c r="D102" s="69">
        <v>1073425</v>
      </c>
      <c r="E102" s="149"/>
      <c r="F102" s="100"/>
      <c r="G102" s="69">
        <v>212277</v>
      </c>
      <c r="H102" s="69">
        <v>204750</v>
      </c>
      <c r="I102" s="160"/>
      <c r="J102" s="101"/>
      <c r="K102" s="69"/>
      <c r="L102" s="69"/>
      <c r="M102" s="149"/>
      <c r="N102" s="100"/>
      <c r="O102" s="69">
        <f>C102+G102+K102</f>
        <v>1330014</v>
      </c>
      <c r="P102" s="69">
        <f>D102+H102+L102</f>
        <v>1278175</v>
      </c>
      <c r="Q102" s="163">
        <f>P102/O102*100</f>
        <v>96.10237185473235</v>
      </c>
      <c r="R102" s="20"/>
    </row>
    <row r="103" spans="1:18" ht="12.75">
      <c r="A103" s="38" t="s">
        <v>76</v>
      </c>
      <c r="B103" s="101"/>
      <c r="C103" s="69"/>
      <c r="D103" s="69"/>
      <c r="E103" s="149"/>
      <c r="F103" s="100"/>
      <c r="G103" s="69"/>
      <c r="H103" s="69"/>
      <c r="I103" s="160"/>
      <c r="J103" s="101"/>
      <c r="K103" s="69"/>
      <c r="L103" s="69"/>
      <c r="M103" s="149"/>
      <c r="N103" s="100"/>
      <c r="O103" s="69"/>
      <c r="P103" s="69">
        <f>D103+H103+L103</f>
        <v>0</v>
      </c>
      <c r="Q103" s="163"/>
      <c r="R103" s="20"/>
    </row>
    <row r="104" spans="1:18" ht="12.75">
      <c r="A104" s="38" t="s">
        <v>77</v>
      </c>
      <c r="B104" s="101"/>
      <c r="C104" s="69"/>
      <c r="D104" s="69"/>
      <c r="E104" s="149"/>
      <c r="F104" s="100"/>
      <c r="G104" s="69"/>
      <c r="H104" s="69"/>
      <c r="I104" s="160"/>
      <c r="J104" s="101"/>
      <c r="K104" s="69">
        <v>237669</v>
      </c>
      <c r="L104" s="69">
        <v>103455</v>
      </c>
      <c r="M104" s="149"/>
      <c r="N104" s="100"/>
      <c r="O104" s="69">
        <f>K104</f>
        <v>237669</v>
      </c>
      <c r="P104" s="69">
        <f>L104</f>
        <v>103455</v>
      </c>
      <c r="Q104" s="163">
        <f>P104/O104*100</f>
        <v>43.529025661739645</v>
      </c>
      <c r="R104" s="20"/>
    </row>
    <row r="105" spans="1:18" ht="12.75">
      <c r="A105" s="38" t="s">
        <v>79</v>
      </c>
      <c r="B105" s="101"/>
      <c r="C105" s="69">
        <v>-37550</v>
      </c>
      <c r="D105" s="69"/>
      <c r="E105" s="149"/>
      <c r="F105" s="100"/>
      <c r="G105" s="69"/>
      <c r="H105" s="69"/>
      <c r="I105" s="160"/>
      <c r="J105" s="101"/>
      <c r="K105" s="69"/>
      <c r="L105" s="69"/>
      <c r="M105" s="149"/>
      <c r="N105" s="100"/>
      <c r="O105" s="69">
        <v>-37550</v>
      </c>
      <c r="P105" s="69"/>
      <c r="Q105" s="163">
        <f>P105/O105*100</f>
        <v>0</v>
      </c>
      <c r="R105" s="20"/>
    </row>
    <row r="106" spans="1:18" ht="13.5" thickBot="1">
      <c r="A106" s="29" t="s">
        <v>78</v>
      </c>
      <c r="B106" s="127"/>
      <c r="C106" s="129">
        <f>SUM(C101:C105)</f>
        <v>1545196</v>
      </c>
      <c r="D106" s="129">
        <f>SUM(D101:D104)</f>
        <v>1558425</v>
      </c>
      <c r="E106" s="156"/>
      <c r="F106" s="130"/>
      <c r="G106" s="129">
        <f>SUM(G101:G104)</f>
        <v>274217</v>
      </c>
      <c r="H106" s="129">
        <f>SUM(H101:H104)</f>
        <v>287160</v>
      </c>
      <c r="I106" s="161"/>
      <c r="J106" s="127"/>
      <c r="K106" s="129">
        <f>SUM(K101:K104)</f>
        <v>283149</v>
      </c>
      <c r="L106" s="129">
        <f>SUM(L101:L104)</f>
        <v>154455</v>
      </c>
      <c r="M106" s="156"/>
      <c r="N106" s="130"/>
      <c r="O106" s="129">
        <f>C106+G106+K106</f>
        <v>2102562</v>
      </c>
      <c r="P106" s="129">
        <f>D106+H106+L106</f>
        <v>2000040</v>
      </c>
      <c r="Q106" s="204">
        <f>P106/O106*100</f>
        <v>95.12394878248537</v>
      </c>
      <c r="R106" s="20"/>
    </row>
    <row r="107" ht="12.75">
      <c r="R107" s="20"/>
    </row>
    <row r="108" spans="1:18" ht="12.75">
      <c r="A108" s="37" t="s">
        <v>103</v>
      </c>
      <c r="R108" s="20"/>
    </row>
    <row r="109" spans="1:18" ht="12.75">
      <c r="A109" s="37" t="s">
        <v>102</v>
      </c>
      <c r="R109" s="20"/>
    </row>
    <row r="110" ht="12.75">
      <c r="R110" s="20"/>
    </row>
    <row r="111" spans="8:18" ht="12.75">
      <c r="H111" s="88">
        <v>3</v>
      </c>
      <c r="R111" s="20"/>
    </row>
    <row r="112" ht="12.75">
      <c r="R112" s="20"/>
    </row>
    <row r="113" ht="12.75">
      <c r="R113" s="20"/>
    </row>
    <row r="114" ht="12.75">
      <c r="R114" s="20"/>
    </row>
    <row r="115" ht="12.75">
      <c r="R115" s="20"/>
    </row>
    <row r="116" ht="12.75">
      <c r="R116" s="20"/>
    </row>
    <row r="117" ht="12.75">
      <c r="R117" s="20"/>
    </row>
    <row r="118" ht="12.75">
      <c r="R118" s="20"/>
    </row>
    <row r="119" ht="12.75">
      <c r="R119" s="20"/>
    </row>
    <row r="120" ht="12.75">
      <c r="R120" s="20"/>
    </row>
    <row r="121" ht="12.75">
      <c r="R121" s="20"/>
    </row>
    <row r="122" ht="12.75">
      <c r="R122" s="20"/>
    </row>
    <row r="123" ht="12.75">
      <c r="R123" s="20"/>
    </row>
    <row r="124" ht="12.75">
      <c r="R124" s="20"/>
    </row>
    <row r="125" ht="12.75">
      <c r="R125" s="20"/>
    </row>
    <row r="126" ht="12.75">
      <c r="R126" s="20"/>
    </row>
    <row r="127" ht="12.75">
      <c r="R127" s="20"/>
    </row>
    <row r="128" ht="12.75">
      <c r="R128" s="20"/>
    </row>
    <row r="129" spans="1:18" ht="12.75">
      <c r="A129" s="25"/>
      <c r="B129" s="135"/>
      <c r="C129" s="135"/>
      <c r="D129" s="135"/>
      <c r="E129" s="157"/>
      <c r="F129" s="135"/>
      <c r="G129" s="135"/>
      <c r="H129" s="135"/>
      <c r="I129" s="157"/>
      <c r="J129" s="135"/>
      <c r="K129" s="135"/>
      <c r="L129" s="135"/>
      <c r="M129" s="157"/>
      <c r="N129" s="135"/>
      <c r="O129" s="135"/>
      <c r="P129" s="135"/>
      <c r="Q129" s="157"/>
      <c r="R129" s="20"/>
    </row>
    <row r="130" ht="12.75">
      <c r="R130" s="20"/>
    </row>
    <row r="131" ht="12.75">
      <c r="R131" s="20"/>
    </row>
    <row r="132" ht="12.75">
      <c r="R132" s="20"/>
    </row>
    <row r="133" ht="12.75">
      <c r="R133" s="20"/>
    </row>
    <row r="134" ht="12.75">
      <c r="R134" s="20"/>
    </row>
    <row r="135" ht="12.75">
      <c r="R135" s="20"/>
    </row>
    <row r="136" ht="12.75">
      <c r="R136" s="20"/>
    </row>
    <row r="137" ht="12.75">
      <c r="R137" s="20"/>
    </row>
    <row r="138" ht="12.75">
      <c r="R138" s="20"/>
    </row>
    <row r="139" ht="12.75">
      <c r="R139" s="20"/>
    </row>
    <row r="140" ht="12.75">
      <c r="R140" s="20"/>
    </row>
    <row r="141" ht="12.75">
      <c r="R141" s="20"/>
    </row>
    <row r="142" ht="12.75">
      <c r="R142" s="20"/>
    </row>
    <row r="143" ht="12.75">
      <c r="R143" s="20"/>
    </row>
    <row r="144" ht="12.75">
      <c r="R144" s="20"/>
    </row>
    <row r="145" ht="12.75">
      <c r="R145" s="20"/>
    </row>
    <row r="146" ht="12.75">
      <c r="R146" s="20"/>
    </row>
    <row r="147" spans="1:18" ht="12.75">
      <c r="A147" s="20"/>
      <c r="B147" s="135"/>
      <c r="C147" s="135"/>
      <c r="D147" s="135"/>
      <c r="E147" s="157"/>
      <c r="F147" s="135"/>
      <c r="G147" s="135"/>
      <c r="H147" s="135"/>
      <c r="I147" s="157"/>
      <c r="J147" s="135"/>
      <c r="K147" s="135"/>
      <c r="L147" s="135"/>
      <c r="M147" s="157"/>
      <c r="N147" s="135"/>
      <c r="O147" s="135"/>
      <c r="P147" s="135"/>
      <c r="Q147" s="157"/>
      <c r="R147" s="20"/>
    </row>
    <row r="148" spans="1:18" ht="12.75">
      <c r="A148" s="20"/>
      <c r="B148" s="135"/>
      <c r="C148" s="135"/>
      <c r="D148" s="135"/>
      <c r="E148" s="157"/>
      <c r="F148" s="135"/>
      <c r="G148" s="135"/>
      <c r="H148" s="135"/>
      <c r="I148" s="157"/>
      <c r="J148" s="135"/>
      <c r="K148" s="135"/>
      <c r="L148" s="135"/>
      <c r="M148" s="157"/>
      <c r="N148" s="135"/>
      <c r="O148" s="135"/>
      <c r="P148" s="135"/>
      <c r="Q148" s="157"/>
      <c r="R148" s="20"/>
    </row>
    <row r="149" spans="1:18" ht="12.75">
      <c r="A149" s="20"/>
      <c r="B149" s="135"/>
      <c r="C149" s="135"/>
      <c r="D149" s="135"/>
      <c r="E149" s="157"/>
      <c r="F149" s="135"/>
      <c r="G149" s="135"/>
      <c r="H149" s="135"/>
      <c r="I149" s="157"/>
      <c r="J149" s="135"/>
      <c r="K149" s="135"/>
      <c r="L149" s="135"/>
      <c r="M149" s="157"/>
      <c r="N149" s="135"/>
      <c r="O149" s="135"/>
      <c r="P149" s="135"/>
      <c r="Q149" s="157"/>
      <c r="R149" s="20"/>
    </row>
  </sheetData>
  <sheetProtection/>
  <mergeCells count="1">
    <mergeCell ref="A3:Q3"/>
  </mergeCells>
  <printOptions/>
  <pageMargins left="0.75" right="0.5" top="0.75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85">
      <selection activeCell="C108" sqref="C108"/>
    </sheetView>
  </sheetViews>
  <sheetFormatPr defaultColWidth="9.140625" defaultRowHeight="12.75"/>
  <cols>
    <col min="1" max="1" width="17.140625" style="0" customWidth="1"/>
    <col min="2" max="2" width="9.00390625" style="0" customWidth="1"/>
    <col min="3" max="3" width="9.421875" style="0" customWidth="1"/>
    <col min="4" max="4" width="8.8515625" style="0" customWidth="1"/>
  </cols>
  <sheetData>
    <row r="1" spans="1:4" ht="12.75">
      <c r="A1" s="1" t="s">
        <v>0</v>
      </c>
      <c r="D1" s="34"/>
    </row>
    <row r="3" spans="1:13" ht="18">
      <c r="A3" s="205" t="s">
        <v>80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ht="13.5" thickBot="1"/>
    <row r="5" spans="1:13" ht="13.5" thickBot="1">
      <c r="A5" s="2" t="s">
        <v>1</v>
      </c>
      <c r="B5" s="26" t="s">
        <v>68</v>
      </c>
      <c r="C5" s="10"/>
      <c r="D5" s="10"/>
      <c r="E5" s="26" t="s">
        <v>69</v>
      </c>
      <c r="F5" s="10"/>
      <c r="G5" s="10"/>
      <c r="H5" s="26" t="s">
        <v>70</v>
      </c>
      <c r="I5" s="10"/>
      <c r="J5" s="10"/>
      <c r="K5" s="26" t="s">
        <v>53</v>
      </c>
      <c r="L5" s="10"/>
      <c r="M5" s="11"/>
    </row>
    <row r="6" spans="1:13" ht="12.75">
      <c r="A6" s="3"/>
      <c r="B6" s="39" t="s">
        <v>3</v>
      </c>
      <c r="C6" s="12" t="s">
        <v>3</v>
      </c>
      <c r="D6" s="20" t="s">
        <v>3</v>
      </c>
      <c r="E6" s="8" t="s">
        <v>3</v>
      </c>
      <c r="F6" s="12" t="s">
        <v>3</v>
      </c>
      <c r="G6" s="5" t="s">
        <v>3</v>
      </c>
      <c r="H6" s="52" t="s">
        <v>3</v>
      </c>
      <c r="I6" s="12" t="s">
        <v>3</v>
      </c>
      <c r="J6" s="5" t="s">
        <v>3</v>
      </c>
      <c r="K6" s="8" t="s">
        <v>3</v>
      </c>
      <c r="L6" s="12" t="s">
        <v>3</v>
      </c>
      <c r="M6" s="44" t="s">
        <v>3</v>
      </c>
    </row>
    <row r="7" spans="1:13" ht="13.5" thickBot="1">
      <c r="A7" s="6"/>
      <c r="B7" s="40">
        <v>2010</v>
      </c>
      <c r="C7" s="41">
        <v>2011</v>
      </c>
      <c r="D7" s="59">
        <v>2012</v>
      </c>
      <c r="E7" s="9">
        <v>2010</v>
      </c>
      <c r="F7" s="13">
        <v>2011</v>
      </c>
      <c r="G7" s="7">
        <v>2012</v>
      </c>
      <c r="H7" s="9">
        <v>2010</v>
      </c>
      <c r="I7" s="13">
        <v>2011</v>
      </c>
      <c r="J7" s="7">
        <v>2012</v>
      </c>
      <c r="K7" s="9">
        <v>2010</v>
      </c>
      <c r="L7" s="13">
        <v>2011</v>
      </c>
      <c r="M7" s="45">
        <v>2012</v>
      </c>
    </row>
    <row r="8" spans="1:13" ht="12.75">
      <c r="A8" s="32" t="s">
        <v>4</v>
      </c>
      <c r="B8" s="66">
        <v>443850</v>
      </c>
      <c r="C8" s="241">
        <v>457160</v>
      </c>
      <c r="D8" s="242">
        <v>470880</v>
      </c>
      <c r="E8" s="66">
        <v>106620</v>
      </c>
      <c r="F8" s="67">
        <v>109820</v>
      </c>
      <c r="G8" s="241">
        <v>113110</v>
      </c>
      <c r="H8" s="66">
        <v>203550</v>
      </c>
      <c r="I8" s="67">
        <v>209650</v>
      </c>
      <c r="J8" s="241">
        <v>215950</v>
      </c>
      <c r="K8" s="243">
        <f>B8+E8+H8</f>
        <v>754020</v>
      </c>
      <c r="L8" s="67">
        <f>C8+F8+I8</f>
        <v>776630</v>
      </c>
      <c r="M8" s="244">
        <f>D8+G8+J8</f>
        <v>799940</v>
      </c>
    </row>
    <row r="9" spans="1:13" ht="12.75">
      <c r="A9" s="18" t="s">
        <v>56</v>
      </c>
      <c r="B9" s="101">
        <v>102000</v>
      </c>
      <c r="C9" s="70">
        <v>105000</v>
      </c>
      <c r="D9" s="70">
        <v>108200</v>
      </c>
      <c r="E9" s="101">
        <v>15100</v>
      </c>
      <c r="F9" s="69">
        <v>15550</v>
      </c>
      <c r="G9" s="70">
        <v>16020</v>
      </c>
      <c r="H9" s="101">
        <v>7600</v>
      </c>
      <c r="I9" s="69">
        <v>10760</v>
      </c>
      <c r="J9" s="70">
        <v>11080</v>
      </c>
      <c r="K9" s="102">
        <f aca="true" t="shared" si="0" ref="K9:K35">B9+E9+H9</f>
        <v>124700</v>
      </c>
      <c r="L9" s="73">
        <f aca="true" t="shared" si="1" ref="L9:L35">C9+F9+I9</f>
        <v>131310</v>
      </c>
      <c r="M9" s="245">
        <f aca="true" t="shared" si="2" ref="M9:M35">D9+G9+J9</f>
        <v>135300</v>
      </c>
    </row>
    <row r="10" spans="1:13" ht="12.75">
      <c r="A10" s="18" t="s">
        <v>55</v>
      </c>
      <c r="B10" s="68">
        <v>56000</v>
      </c>
      <c r="C10" s="70">
        <v>57600</v>
      </c>
      <c r="D10" s="70">
        <v>59410</v>
      </c>
      <c r="E10" s="101">
        <v>14300</v>
      </c>
      <c r="F10" s="100">
        <v>14720</v>
      </c>
      <c r="G10" s="112">
        <v>15170</v>
      </c>
      <c r="H10" s="101">
        <v>2040</v>
      </c>
      <c r="I10" s="101">
        <v>2100</v>
      </c>
      <c r="J10" s="107">
        <v>2160</v>
      </c>
      <c r="K10" s="102">
        <f t="shared" si="0"/>
        <v>72340</v>
      </c>
      <c r="L10" s="73">
        <f t="shared" si="1"/>
        <v>74420</v>
      </c>
      <c r="M10" s="246">
        <f t="shared" si="2"/>
        <v>76740</v>
      </c>
    </row>
    <row r="11" spans="1:13" ht="12.75">
      <c r="A11" s="33" t="s">
        <v>5</v>
      </c>
      <c r="B11" s="72">
        <f>B9+B10</f>
        <v>158000</v>
      </c>
      <c r="C11" s="73">
        <v>162700</v>
      </c>
      <c r="D11" s="247">
        <v>167600</v>
      </c>
      <c r="E11" s="72">
        <f>E9+E10</f>
        <v>29400</v>
      </c>
      <c r="F11" s="81">
        <v>30280</v>
      </c>
      <c r="G11" s="248">
        <v>31190</v>
      </c>
      <c r="H11" s="72">
        <f>H9+H10</f>
        <v>9640</v>
      </c>
      <c r="I11" s="81">
        <v>12860</v>
      </c>
      <c r="J11" s="248">
        <v>13240</v>
      </c>
      <c r="K11" s="102">
        <f t="shared" si="0"/>
        <v>197040</v>
      </c>
      <c r="L11" s="73">
        <f t="shared" si="1"/>
        <v>205840</v>
      </c>
      <c r="M11" s="245">
        <f t="shared" si="2"/>
        <v>212030</v>
      </c>
    </row>
    <row r="12" spans="1:13" ht="12.75">
      <c r="A12" s="33" t="s">
        <v>6</v>
      </c>
      <c r="B12" s="72">
        <v>12600</v>
      </c>
      <c r="C12" s="233">
        <v>13000</v>
      </c>
      <c r="D12" s="70">
        <v>13400</v>
      </c>
      <c r="E12" s="72">
        <v>1592</v>
      </c>
      <c r="F12" s="81">
        <v>1640</v>
      </c>
      <c r="G12" s="248">
        <v>1690</v>
      </c>
      <c r="H12" s="72">
        <v>3000</v>
      </c>
      <c r="I12" s="73">
        <v>3090</v>
      </c>
      <c r="J12" s="248">
        <v>3180</v>
      </c>
      <c r="K12" s="102">
        <f t="shared" si="0"/>
        <v>17192</v>
      </c>
      <c r="L12" s="73">
        <f t="shared" si="1"/>
        <v>17730</v>
      </c>
      <c r="M12" s="245">
        <f t="shared" si="2"/>
        <v>18270</v>
      </c>
    </row>
    <row r="13" spans="1:13" ht="12.75">
      <c r="A13" s="19">
        <v>610</v>
      </c>
      <c r="B13" s="74">
        <f aca="true" t="shared" si="3" ref="B13:J13">B8+B11+B12</f>
        <v>614450</v>
      </c>
      <c r="C13" s="75">
        <f t="shared" si="3"/>
        <v>632860</v>
      </c>
      <c r="D13" s="222">
        <f t="shared" si="3"/>
        <v>651880</v>
      </c>
      <c r="E13" s="74">
        <f t="shared" si="3"/>
        <v>137612</v>
      </c>
      <c r="F13" s="103">
        <f t="shared" si="3"/>
        <v>141740</v>
      </c>
      <c r="G13" s="223">
        <f t="shared" si="3"/>
        <v>145990</v>
      </c>
      <c r="H13" s="74">
        <f t="shared" si="3"/>
        <v>216190</v>
      </c>
      <c r="I13" s="103">
        <f t="shared" si="3"/>
        <v>225600</v>
      </c>
      <c r="J13" s="223">
        <f t="shared" si="3"/>
        <v>232370</v>
      </c>
      <c r="K13" s="249">
        <f t="shared" si="0"/>
        <v>968252</v>
      </c>
      <c r="L13" s="250">
        <f t="shared" si="1"/>
        <v>1000200</v>
      </c>
      <c r="M13" s="251">
        <f t="shared" si="2"/>
        <v>1030240</v>
      </c>
    </row>
    <row r="14" spans="1:13" ht="12.75">
      <c r="A14" s="33" t="s">
        <v>7</v>
      </c>
      <c r="B14" s="72">
        <v>61445</v>
      </c>
      <c r="C14" s="233">
        <v>63280</v>
      </c>
      <c r="D14" s="70">
        <v>64600</v>
      </c>
      <c r="E14" s="72">
        <v>13760</v>
      </c>
      <c r="F14" s="81">
        <v>14170</v>
      </c>
      <c r="G14" s="248">
        <v>14590</v>
      </c>
      <c r="H14" s="72">
        <v>21600</v>
      </c>
      <c r="I14" s="73">
        <v>22560</v>
      </c>
      <c r="J14" s="248">
        <v>23230</v>
      </c>
      <c r="K14" s="102">
        <f t="shared" si="0"/>
        <v>96805</v>
      </c>
      <c r="L14" s="73">
        <f t="shared" si="1"/>
        <v>100010</v>
      </c>
      <c r="M14" s="245">
        <f t="shared" si="2"/>
        <v>102420</v>
      </c>
    </row>
    <row r="15" spans="1:13" ht="12.75">
      <c r="A15" s="33" t="s">
        <v>8</v>
      </c>
      <c r="B15" s="72">
        <v>154840</v>
      </c>
      <c r="C15" s="233">
        <v>159500</v>
      </c>
      <c r="D15" s="70">
        <v>164300</v>
      </c>
      <c r="E15" s="72">
        <v>34678</v>
      </c>
      <c r="F15" s="81">
        <v>35720</v>
      </c>
      <c r="G15" s="248">
        <v>36790</v>
      </c>
      <c r="H15" s="72">
        <v>54500</v>
      </c>
      <c r="I15" s="73">
        <v>56800</v>
      </c>
      <c r="J15" s="248">
        <v>58560</v>
      </c>
      <c r="K15" s="102">
        <f t="shared" si="0"/>
        <v>244018</v>
      </c>
      <c r="L15" s="73">
        <f t="shared" si="1"/>
        <v>252020</v>
      </c>
      <c r="M15" s="245">
        <f t="shared" si="2"/>
        <v>259650</v>
      </c>
    </row>
    <row r="16" spans="1:13" ht="12.75">
      <c r="A16" s="33" t="s">
        <v>9</v>
      </c>
      <c r="B16" s="72">
        <v>7400</v>
      </c>
      <c r="C16" s="233">
        <v>7600</v>
      </c>
      <c r="D16" s="70">
        <v>7850</v>
      </c>
      <c r="E16" s="72">
        <v>2300</v>
      </c>
      <c r="F16" s="73">
        <v>2370</v>
      </c>
      <c r="G16" s="233">
        <v>2440</v>
      </c>
      <c r="H16" s="72">
        <v>1440</v>
      </c>
      <c r="I16" s="73">
        <v>1480</v>
      </c>
      <c r="J16" s="248">
        <v>1530</v>
      </c>
      <c r="K16" s="102">
        <f t="shared" si="0"/>
        <v>11140</v>
      </c>
      <c r="L16" s="73">
        <f t="shared" si="1"/>
        <v>11450</v>
      </c>
      <c r="M16" s="245">
        <f t="shared" si="2"/>
        <v>11820</v>
      </c>
    </row>
    <row r="17" spans="1:13" ht="12.75">
      <c r="A17" s="19">
        <v>620</v>
      </c>
      <c r="B17" s="74">
        <f aca="true" t="shared" si="4" ref="B17:J17">B14+B15+B16</f>
        <v>223685</v>
      </c>
      <c r="C17" s="75">
        <f t="shared" si="4"/>
        <v>230380</v>
      </c>
      <c r="D17" s="222">
        <f t="shared" si="4"/>
        <v>236750</v>
      </c>
      <c r="E17" s="74">
        <f t="shared" si="4"/>
        <v>50738</v>
      </c>
      <c r="F17" s="103">
        <f t="shared" si="4"/>
        <v>52260</v>
      </c>
      <c r="G17" s="223">
        <f t="shared" si="4"/>
        <v>53820</v>
      </c>
      <c r="H17" s="74">
        <f t="shared" si="4"/>
        <v>77540</v>
      </c>
      <c r="I17" s="103">
        <f t="shared" si="4"/>
        <v>80840</v>
      </c>
      <c r="J17" s="223">
        <f t="shared" si="4"/>
        <v>83320</v>
      </c>
      <c r="K17" s="249">
        <f t="shared" si="0"/>
        <v>351963</v>
      </c>
      <c r="L17" s="250">
        <f t="shared" si="1"/>
        <v>363480</v>
      </c>
      <c r="M17" s="251">
        <f t="shared" si="2"/>
        <v>373890</v>
      </c>
    </row>
    <row r="18" spans="1:13" ht="12.75">
      <c r="A18" s="21" t="s">
        <v>10</v>
      </c>
      <c r="B18" s="83">
        <v>700</v>
      </c>
      <c r="C18" s="220">
        <v>720</v>
      </c>
      <c r="D18" s="220">
        <v>740</v>
      </c>
      <c r="E18" s="83">
        <v>100</v>
      </c>
      <c r="F18" s="84">
        <v>103</v>
      </c>
      <c r="G18" s="220">
        <v>106</v>
      </c>
      <c r="H18" s="83">
        <v>50</v>
      </c>
      <c r="I18" s="84"/>
      <c r="J18" s="252"/>
      <c r="K18" s="83">
        <f t="shared" si="0"/>
        <v>850</v>
      </c>
      <c r="L18" s="109">
        <f t="shared" si="1"/>
        <v>823</v>
      </c>
      <c r="M18" s="253">
        <f t="shared" si="2"/>
        <v>846</v>
      </c>
    </row>
    <row r="19" spans="1:13" ht="12.75">
      <c r="A19" s="23">
        <v>631</v>
      </c>
      <c r="B19" s="79">
        <f aca="true" t="shared" si="5" ref="B19:J19">SUM(B18)</f>
        <v>700</v>
      </c>
      <c r="C19" s="80">
        <f t="shared" si="5"/>
        <v>720</v>
      </c>
      <c r="D19" s="230">
        <f t="shared" si="5"/>
        <v>740</v>
      </c>
      <c r="E19" s="79">
        <f t="shared" si="5"/>
        <v>100</v>
      </c>
      <c r="F19" s="82">
        <f t="shared" si="5"/>
        <v>103</v>
      </c>
      <c r="G19" s="231">
        <f t="shared" si="5"/>
        <v>106</v>
      </c>
      <c r="H19" s="79">
        <f t="shared" si="5"/>
        <v>50</v>
      </c>
      <c r="I19" s="82">
        <f t="shared" si="5"/>
        <v>0</v>
      </c>
      <c r="J19" s="231">
        <f t="shared" si="5"/>
        <v>0</v>
      </c>
      <c r="K19" s="116">
        <f t="shared" si="0"/>
        <v>850</v>
      </c>
      <c r="L19" s="119">
        <f t="shared" si="1"/>
        <v>823</v>
      </c>
      <c r="M19" s="254">
        <f t="shared" si="2"/>
        <v>846</v>
      </c>
    </row>
    <row r="20" spans="1:13" ht="12.75">
      <c r="A20" s="33" t="s">
        <v>11</v>
      </c>
      <c r="B20" s="72">
        <v>133000</v>
      </c>
      <c r="C20" s="248">
        <v>140600</v>
      </c>
      <c r="D20" s="70">
        <v>144800</v>
      </c>
      <c r="E20" s="72">
        <v>27100</v>
      </c>
      <c r="F20" s="81">
        <v>27913</v>
      </c>
      <c r="G20" s="248">
        <v>28750</v>
      </c>
      <c r="H20" s="72">
        <v>3245</v>
      </c>
      <c r="I20" s="73">
        <v>3340</v>
      </c>
      <c r="J20" s="248">
        <v>3440</v>
      </c>
      <c r="K20" s="83">
        <f t="shared" si="0"/>
        <v>163345</v>
      </c>
      <c r="L20" s="109">
        <f t="shared" si="1"/>
        <v>171853</v>
      </c>
      <c r="M20" s="253">
        <f t="shared" si="2"/>
        <v>176990</v>
      </c>
    </row>
    <row r="21" spans="1:13" ht="12.75">
      <c r="A21" s="18" t="s">
        <v>12</v>
      </c>
      <c r="B21" s="101">
        <v>42000</v>
      </c>
      <c r="C21" s="70">
        <v>45100</v>
      </c>
      <c r="D21" s="70">
        <v>46480</v>
      </c>
      <c r="E21" s="101">
        <v>3800</v>
      </c>
      <c r="F21" s="69">
        <v>3910</v>
      </c>
      <c r="G21" s="70">
        <v>4030</v>
      </c>
      <c r="H21" s="101">
        <v>300</v>
      </c>
      <c r="I21" s="69">
        <v>309</v>
      </c>
      <c r="J21" s="112">
        <v>318</v>
      </c>
      <c r="K21" s="83">
        <f t="shared" si="0"/>
        <v>46100</v>
      </c>
      <c r="L21" s="109">
        <f t="shared" si="1"/>
        <v>49319</v>
      </c>
      <c r="M21" s="253">
        <f t="shared" si="2"/>
        <v>50828</v>
      </c>
    </row>
    <row r="22" spans="1:13" ht="12.75">
      <c r="A22" s="33" t="s">
        <v>57</v>
      </c>
      <c r="B22" s="72">
        <v>9500</v>
      </c>
      <c r="C22" s="248">
        <v>10000</v>
      </c>
      <c r="D22" s="70">
        <v>10290</v>
      </c>
      <c r="E22" s="72">
        <v>700</v>
      </c>
      <c r="F22" s="81">
        <v>720</v>
      </c>
      <c r="G22" s="248">
        <v>740</v>
      </c>
      <c r="H22" s="72">
        <v>700</v>
      </c>
      <c r="I22" s="73">
        <v>720</v>
      </c>
      <c r="J22" s="248">
        <v>740</v>
      </c>
      <c r="K22" s="83">
        <f t="shared" si="0"/>
        <v>10900</v>
      </c>
      <c r="L22" s="109">
        <f t="shared" si="1"/>
        <v>11440</v>
      </c>
      <c r="M22" s="253">
        <f t="shared" si="2"/>
        <v>11770</v>
      </c>
    </row>
    <row r="23" spans="1:13" ht="12.75">
      <c r="A23" s="23">
        <v>632</v>
      </c>
      <c r="B23" s="79">
        <f aca="true" t="shared" si="6" ref="B23:J23">B20+B21+B22</f>
        <v>184500</v>
      </c>
      <c r="C23" s="80">
        <f t="shared" si="6"/>
        <v>195700</v>
      </c>
      <c r="D23" s="230">
        <f t="shared" si="6"/>
        <v>201570</v>
      </c>
      <c r="E23" s="79">
        <f t="shared" si="6"/>
        <v>31600</v>
      </c>
      <c r="F23" s="82">
        <f t="shared" si="6"/>
        <v>32543</v>
      </c>
      <c r="G23" s="231">
        <f t="shared" si="6"/>
        <v>33520</v>
      </c>
      <c r="H23" s="108">
        <f t="shared" si="6"/>
        <v>4245</v>
      </c>
      <c r="I23" s="80">
        <f t="shared" si="6"/>
        <v>4369</v>
      </c>
      <c r="J23" s="231">
        <f t="shared" si="6"/>
        <v>4498</v>
      </c>
      <c r="K23" s="116">
        <f t="shared" si="0"/>
        <v>220345</v>
      </c>
      <c r="L23" s="119">
        <f t="shared" si="1"/>
        <v>232612</v>
      </c>
      <c r="M23" s="254">
        <f t="shared" si="2"/>
        <v>239588</v>
      </c>
    </row>
    <row r="24" spans="1:13" ht="12.75">
      <c r="A24" s="21" t="s">
        <v>13</v>
      </c>
      <c r="B24" s="101">
        <v>4000</v>
      </c>
      <c r="C24" s="220">
        <v>16480</v>
      </c>
      <c r="D24" s="70">
        <v>17000</v>
      </c>
      <c r="E24" s="83"/>
      <c r="F24" s="84"/>
      <c r="G24" s="220"/>
      <c r="H24" s="83"/>
      <c r="I24" s="84"/>
      <c r="J24" s="220"/>
      <c r="K24" s="83">
        <f t="shared" si="0"/>
        <v>4000</v>
      </c>
      <c r="L24" s="109">
        <f t="shared" si="1"/>
        <v>16480</v>
      </c>
      <c r="M24" s="253">
        <f t="shared" si="2"/>
        <v>17000</v>
      </c>
    </row>
    <row r="25" spans="1:13" ht="12.75">
      <c r="A25" s="18" t="s">
        <v>14</v>
      </c>
      <c r="B25" s="101">
        <v>1000</v>
      </c>
      <c r="C25" s="220">
        <v>2060</v>
      </c>
      <c r="D25" s="70">
        <v>2120</v>
      </c>
      <c r="E25" s="101"/>
      <c r="F25" s="69"/>
      <c r="G25" s="70"/>
      <c r="H25" s="101"/>
      <c r="I25" s="69"/>
      <c r="J25" s="70"/>
      <c r="K25" s="83">
        <f t="shared" si="0"/>
        <v>1000</v>
      </c>
      <c r="L25" s="109">
        <f t="shared" si="1"/>
        <v>2060</v>
      </c>
      <c r="M25" s="253">
        <f t="shared" si="2"/>
        <v>2120</v>
      </c>
    </row>
    <row r="26" spans="1:13" ht="12.75">
      <c r="A26" s="18" t="s">
        <v>15</v>
      </c>
      <c r="B26" s="101">
        <v>500</v>
      </c>
      <c r="C26" s="220">
        <v>1030</v>
      </c>
      <c r="D26" s="70">
        <v>1060</v>
      </c>
      <c r="E26" s="101"/>
      <c r="F26" s="69"/>
      <c r="G26" s="70"/>
      <c r="H26" s="101"/>
      <c r="I26" s="69"/>
      <c r="J26" s="70"/>
      <c r="K26" s="83">
        <f t="shared" si="0"/>
        <v>500</v>
      </c>
      <c r="L26" s="109">
        <f t="shared" si="1"/>
        <v>1030</v>
      </c>
      <c r="M26" s="253">
        <f t="shared" si="2"/>
        <v>1060</v>
      </c>
    </row>
    <row r="27" spans="1:13" ht="12.75">
      <c r="A27" s="18" t="s">
        <v>16</v>
      </c>
      <c r="B27" s="101">
        <v>3000</v>
      </c>
      <c r="C27" s="220">
        <v>4120</v>
      </c>
      <c r="D27" s="70">
        <v>4240</v>
      </c>
      <c r="E27" s="101"/>
      <c r="F27" s="69"/>
      <c r="G27" s="70"/>
      <c r="H27" s="101"/>
      <c r="I27" s="69"/>
      <c r="J27" s="70"/>
      <c r="K27" s="83">
        <f t="shared" si="0"/>
        <v>3000</v>
      </c>
      <c r="L27" s="109">
        <f t="shared" si="1"/>
        <v>4120</v>
      </c>
      <c r="M27" s="253">
        <f t="shared" si="2"/>
        <v>4240</v>
      </c>
    </row>
    <row r="28" spans="1:13" ht="12.75">
      <c r="A28" s="18" t="s">
        <v>72</v>
      </c>
      <c r="B28" s="101">
        <v>59000</v>
      </c>
      <c r="C28" s="220">
        <v>73000</v>
      </c>
      <c r="D28" s="70">
        <v>75200</v>
      </c>
      <c r="E28" s="101">
        <v>3000</v>
      </c>
      <c r="F28" s="69">
        <v>3090</v>
      </c>
      <c r="G28" s="70">
        <v>3200</v>
      </c>
      <c r="H28" s="101">
        <v>1000</v>
      </c>
      <c r="I28" s="69">
        <v>1030</v>
      </c>
      <c r="J28" s="112">
        <v>1060</v>
      </c>
      <c r="K28" s="83">
        <f t="shared" si="0"/>
        <v>63000</v>
      </c>
      <c r="L28" s="109">
        <f t="shared" si="1"/>
        <v>77120</v>
      </c>
      <c r="M28" s="253">
        <f t="shared" si="2"/>
        <v>79460</v>
      </c>
    </row>
    <row r="29" spans="1:13" ht="12.75">
      <c r="A29" s="18" t="s">
        <v>58</v>
      </c>
      <c r="B29" s="101">
        <v>500</v>
      </c>
      <c r="C29" s="220">
        <v>515</v>
      </c>
      <c r="D29" s="70">
        <v>530</v>
      </c>
      <c r="E29" s="101"/>
      <c r="F29" s="69"/>
      <c r="G29" s="70"/>
      <c r="H29" s="101"/>
      <c r="I29" s="69"/>
      <c r="J29" s="112"/>
      <c r="K29" s="83">
        <f t="shared" si="0"/>
        <v>500</v>
      </c>
      <c r="L29" s="109">
        <f t="shared" si="1"/>
        <v>515</v>
      </c>
      <c r="M29" s="253">
        <f t="shared" si="2"/>
        <v>530</v>
      </c>
    </row>
    <row r="30" spans="1:13" ht="12.75">
      <c r="A30" s="24" t="s">
        <v>17</v>
      </c>
      <c r="B30" s="68">
        <v>13000</v>
      </c>
      <c r="C30" s="255">
        <v>15450</v>
      </c>
      <c r="D30" s="70">
        <v>15900</v>
      </c>
      <c r="E30" s="68">
        <v>500</v>
      </c>
      <c r="F30" s="110">
        <v>520</v>
      </c>
      <c r="G30" s="256">
        <v>530</v>
      </c>
      <c r="H30" s="68">
        <v>350</v>
      </c>
      <c r="I30" s="71">
        <v>360</v>
      </c>
      <c r="J30" s="256">
        <v>370</v>
      </c>
      <c r="K30" s="83">
        <f t="shared" si="0"/>
        <v>13850</v>
      </c>
      <c r="L30" s="109">
        <f t="shared" si="1"/>
        <v>16330</v>
      </c>
      <c r="M30" s="253">
        <f t="shared" si="2"/>
        <v>16800</v>
      </c>
    </row>
    <row r="31" spans="1:13" ht="12.75">
      <c r="A31" s="18" t="s">
        <v>18</v>
      </c>
      <c r="B31" s="101">
        <v>237000</v>
      </c>
      <c r="C31" s="220">
        <v>251320</v>
      </c>
      <c r="D31" s="70">
        <v>258860</v>
      </c>
      <c r="E31" s="101">
        <v>51000</v>
      </c>
      <c r="F31" s="69">
        <v>52530</v>
      </c>
      <c r="G31" s="70">
        <v>54100</v>
      </c>
      <c r="H31" s="101"/>
      <c r="I31" s="69"/>
      <c r="J31" s="112"/>
      <c r="K31" s="83">
        <f t="shared" si="0"/>
        <v>288000</v>
      </c>
      <c r="L31" s="109">
        <f t="shared" si="1"/>
        <v>303850</v>
      </c>
      <c r="M31" s="253">
        <f t="shared" si="2"/>
        <v>312960</v>
      </c>
    </row>
    <row r="32" spans="1:13" ht="12.75">
      <c r="A32" s="18" t="s">
        <v>19</v>
      </c>
      <c r="B32" s="101">
        <v>900</v>
      </c>
      <c r="C32" s="220">
        <v>930</v>
      </c>
      <c r="D32" s="70">
        <v>950</v>
      </c>
      <c r="E32" s="101"/>
      <c r="F32" s="69"/>
      <c r="G32" s="70"/>
      <c r="H32" s="101"/>
      <c r="I32" s="69"/>
      <c r="J32" s="112"/>
      <c r="K32" s="83">
        <f t="shared" si="0"/>
        <v>900</v>
      </c>
      <c r="L32" s="109">
        <f t="shared" si="1"/>
        <v>930</v>
      </c>
      <c r="M32" s="253">
        <f t="shared" si="2"/>
        <v>950</v>
      </c>
    </row>
    <row r="33" spans="1:13" ht="12.75">
      <c r="A33" s="18" t="s">
        <v>20</v>
      </c>
      <c r="B33" s="101">
        <v>100</v>
      </c>
      <c r="C33" s="220">
        <v>206</v>
      </c>
      <c r="D33" s="70">
        <v>210</v>
      </c>
      <c r="E33" s="101"/>
      <c r="F33" s="69"/>
      <c r="G33" s="70"/>
      <c r="H33" s="101"/>
      <c r="I33" s="69"/>
      <c r="J33" s="112"/>
      <c r="K33" s="83">
        <f t="shared" si="0"/>
        <v>100</v>
      </c>
      <c r="L33" s="109">
        <f t="shared" si="1"/>
        <v>206</v>
      </c>
      <c r="M33" s="253">
        <f t="shared" si="2"/>
        <v>210</v>
      </c>
    </row>
    <row r="34" spans="1:13" ht="12.75">
      <c r="A34" s="31" t="s">
        <v>71</v>
      </c>
      <c r="B34" s="101">
        <v>0</v>
      </c>
      <c r="C34" s="220">
        <v>0</v>
      </c>
      <c r="D34" s="70">
        <v>0</v>
      </c>
      <c r="E34" s="101"/>
      <c r="F34" s="100"/>
      <c r="G34" s="112"/>
      <c r="H34" s="101"/>
      <c r="I34" s="69"/>
      <c r="J34" s="112"/>
      <c r="K34" s="83">
        <f t="shared" si="0"/>
        <v>0</v>
      </c>
      <c r="L34" s="109">
        <f t="shared" si="1"/>
        <v>0</v>
      </c>
      <c r="M34" s="253">
        <f t="shared" si="2"/>
        <v>0</v>
      </c>
    </row>
    <row r="35" spans="1:13" ht="13.5" thickBot="1">
      <c r="A35" s="35">
        <v>633</v>
      </c>
      <c r="B35" s="257">
        <f aca="true" t="shared" si="7" ref="B35:J35">SUM(B24:B34)</f>
        <v>319000</v>
      </c>
      <c r="C35" s="115">
        <f t="shared" si="7"/>
        <v>365111</v>
      </c>
      <c r="D35" s="114">
        <f t="shared" si="7"/>
        <v>376070</v>
      </c>
      <c r="E35" s="87">
        <f t="shared" si="7"/>
        <v>54500</v>
      </c>
      <c r="F35" s="113">
        <f t="shared" si="7"/>
        <v>56140</v>
      </c>
      <c r="G35" s="114">
        <f t="shared" si="7"/>
        <v>57830</v>
      </c>
      <c r="H35" s="87">
        <f t="shared" si="7"/>
        <v>1350</v>
      </c>
      <c r="I35" s="115">
        <f t="shared" si="7"/>
        <v>1390</v>
      </c>
      <c r="J35" s="258">
        <f t="shared" si="7"/>
        <v>1430</v>
      </c>
      <c r="K35" s="259">
        <f t="shared" si="0"/>
        <v>374850</v>
      </c>
      <c r="L35" s="260">
        <f t="shared" si="1"/>
        <v>422641</v>
      </c>
      <c r="M35" s="261">
        <f t="shared" si="2"/>
        <v>435330</v>
      </c>
    </row>
    <row r="36" spans="1:13" ht="12.7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37"/>
      <c r="L36" s="37"/>
      <c r="M36" s="37"/>
    </row>
    <row r="37" spans="1:13" ht="12.75">
      <c r="A37" s="211"/>
      <c r="B37" s="211"/>
      <c r="C37" s="211"/>
      <c r="D37" s="211"/>
      <c r="E37" s="211"/>
      <c r="F37" s="211"/>
      <c r="G37" s="211">
        <v>1</v>
      </c>
      <c r="H37" s="211"/>
      <c r="I37" s="211"/>
      <c r="J37" s="211"/>
      <c r="K37" s="37"/>
      <c r="L37" s="37"/>
      <c r="M37" s="37"/>
    </row>
    <row r="38" ht="13.5" thickBot="1"/>
    <row r="39" spans="1:13" ht="13.5" thickBot="1">
      <c r="A39" s="2" t="s">
        <v>1</v>
      </c>
      <c r="B39" s="26" t="s">
        <v>68</v>
      </c>
      <c r="C39" s="10"/>
      <c r="D39" s="10"/>
      <c r="E39" s="26" t="s">
        <v>69</v>
      </c>
      <c r="F39" s="10"/>
      <c r="G39" s="10"/>
      <c r="H39" s="47" t="s">
        <v>70</v>
      </c>
      <c r="I39" s="10"/>
      <c r="J39" s="10"/>
      <c r="K39" s="26" t="s">
        <v>53</v>
      </c>
      <c r="L39" s="10"/>
      <c r="M39" s="11"/>
    </row>
    <row r="40" spans="1:13" ht="12.75">
      <c r="A40" s="3"/>
      <c r="B40" s="15" t="s">
        <v>3</v>
      </c>
      <c r="C40" s="12" t="s">
        <v>3</v>
      </c>
      <c r="D40" s="5" t="s">
        <v>3</v>
      </c>
      <c r="E40" s="8" t="s">
        <v>81</v>
      </c>
      <c r="F40" s="12" t="s">
        <v>3</v>
      </c>
      <c r="G40" s="5" t="s">
        <v>3</v>
      </c>
      <c r="H40" s="57" t="s">
        <v>3</v>
      </c>
      <c r="I40" s="12" t="s">
        <v>3</v>
      </c>
      <c r="J40" s="5" t="s">
        <v>3</v>
      </c>
      <c r="K40" s="8" t="s">
        <v>3</v>
      </c>
      <c r="L40" s="12" t="s">
        <v>3</v>
      </c>
      <c r="M40" s="16" t="s">
        <v>3</v>
      </c>
    </row>
    <row r="41" spans="1:13" ht="13.5" thickBot="1">
      <c r="A41" s="6"/>
      <c r="B41" s="9">
        <v>2010</v>
      </c>
      <c r="C41" s="13">
        <v>2011</v>
      </c>
      <c r="D41" s="14">
        <v>2012</v>
      </c>
      <c r="E41" s="9">
        <v>2010</v>
      </c>
      <c r="F41" s="13">
        <v>2011</v>
      </c>
      <c r="G41" s="7">
        <v>2012</v>
      </c>
      <c r="H41" s="58">
        <v>2010</v>
      </c>
      <c r="I41" s="13">
        <v>2011</v>
      </c>
      <c r="J41" s="7">
        <v>2012</v>
      </c>
      <c r="K41" s="9">
        <v>2010</v>
      </c>
      <c r="L41" s="13">
        <v>2011</v>
      </c>
      <c r="M41" s="17">
        <v>2012</v>
      </c>
    </row>
    <row r="42" spans="1:13" ht="12.75">
      <c r="A42" s="18" t="s">
        <v>21</v>
      </c>
      <c r="B42" s="219">
        <v>2400</v>
      </c>
      <c r="C42" s="84">
        <v>3500</v>
      </c>
      <c r="D42" s="70">
        <v>3600</v>
      </c>
      <c r="E42" s="101">
        <v>500</v>
      </c>
      <c r="F42" s="69">
        <v>1030</v>
      </c>
      <c r="G42" s="70">
        <v>1060</v>
      </c>
      <c r="H42" s="101">
        <v>500</v>
      </c>
      <c r="I42" s="69">
        <v>1340</v>
      </c>
      <c r="J42" s="112">
        <v>1380</v>
      </c>
      <c r="K42" s="101">
        <f>E42+H42+B42</f>
        <v>3400</v>
      </c>
      <c r="L42" s="100">
        <f>F42+I42+C42</f>
        <v>5870</v>
      </c>
      <c r="M42" s="217">
        <f>G42+J42+D42</f>
        <v>6040</v>
      </c>
    </row>
    <row r="43" spans="1:13" ht="12.75">
      <c r="A43" s="18" t="s">
        <v>22</v>
      </c>
      <c r="B43" s="101">
        <v>1200</v>
      </c>
      <c r="C43" s="84">
        <v>1440</v>
      </c>
      <c r="D43" s="70">
        <v>1490</v>
      </c>
      <c r="E43" s="101"/>
      <c r="F43" s="69"/>
      <c r="G43" s="70"/>
      <c r="H43" s="101">
        <v>150</v>
      </c>
      <c r="I43" s="69">
        <v>360</v>
      </c>
      <c r="J43" s="112">
        <v>370</v>
      </c>
      <c r="K43" s="101">
        <f aca="true" t="shared" si="8" ref="K43:M44">B43+E43+H43</f>
        <v>1350</v>
      </c>
      <c r="L43" s="100">
        <f t="shared" si="8"/>
        <v>1800</v>
      </c>
      <c r="M43" s="217">
        <f t="shared" si="8"/>
        <v>1860</v>
      </c>
    </row>
    <row r="44" spans="1:13" ht="12.75">
      <c r="A44" s="18" t="s">
        <v>23</v>
      </c>
      <c r="B44" s="101">
        <v>1500</v>
      </c>
      <c r="C44" s="84">
        <v>1540</v>
      </c>
      <c r="D44" s="70">
        <v>1590</v>
      </c>
      <c r="E44" s="101"/>
      <c r="F44" s="69"/>
      <c r="G44" s="70"/>
      <c r="H44" s="101">
        <v>600</v>
      </c>
      <c r="I44" s="69">
        <v>618</v>
      </c>
      <c r="J44" s="112">
        <v>630</v>
      </c>
      <c r="K44" s="101">
        <f t="shared" si="8"/>
        <v>2100</v>
      </c>
      <c r="L44" s="100">
        <f t="shared" si="8"/>
        <v>2158</v>
      </c>
      <c r="M44" s="217">
        <f t="shared" si="8"/>
        <v>2220</v>
      </c>
    </row>
    <row r="45" spans="1:13" ht="12.75">
      <c r="A45" s="18" t="s">
        <v>25</v>
      </c>
      <c r="B45" s="101">
        <v>100</v>
      </c>
      <c r="C45" s="84">
        <v>103</v>
      </c>
      <c r="D45" s="70">
        <v>106</v>
      </c>
      <c r="E45" s="101"/>
      <c r="F45" s="69"/>
      <c r="G45" s="70"/>
      <c r="H45" s="101"/>
      <c r="I45" s="69"/>
      <c r="J45" s="112"/>
      <c r="K45" s="101">
        <f>E45+B45+H45</f>
        <v>100</v>
      </c>
      <c r="L45" s="100">
        <f>F45+C45+I45</f>
        <v>103</v>
      </c>
      <c r="M45" s="217">
        <f>G45+D45+J45</f>
        <v>106</v>
      </c>
    </row>
    <row r="46" spans="1:13" ht="12.75">
      <c r="A46" s="23">
        <v>634</v>
      </c>
      <c r="B46" s="79">
        <f aca="true" t="shared" si="9" ref="B46:M46">SUM(B42:B45)</f>
        <v>5200</v>
      </c>
      <c r="C46" s="80">
        <f t="shared" si="9"/>
        <v>6583</v>
      </c>
      <c r="D46" s="230">
        <f t="shared" si="9"/>
        <v>6786</v>
      </c>
      <c r="E46" s="79">
        <f t="shared" si="9"/>
        <v>500</v>
      </c>
      <c r="F46" s="82">
        <f t="shared" si="9"/>
        <v>1030</v>
      </c>
      <c r="G46" s="231">
        <f t="shared" si="9"/>
        <v>1060</v>
      </c>
      <c r="H46" s="79">
        <f t="shared" si="9"/>
        <v>1250</v>
      </c>
      <c r="I46" s="82">
        <f t="shared" si="9"/>
        <v>2318</v>
      </c>
      <c r="J46" s="231">
        <f t="shared" si="9"/>
        <v>2380</v>
      </c>
      <c r="K46" s="79">
        <f t="shared" si="9"/>
        <v>6950</v>
      </c>
      <c r="L46" s="82">
        <f t="shared" si="9"/>
        <v>9931</v>
      </c>
      <c r="M46" s="232">
        <f t="shared" si="9"/>
        <v>10226</v>
      </c>
    </row>
    <row r="47" spans="1:13" ht="12.75">
      <c r="A47" s="21" t="s">
        <v>26</v>
      </c>
      <c r="B47" s="83">
        <v>350</v>
      </c>
      <c r="C47" s="84">
        <v>360</v>
      </c>
      <c r="D47" s="220">
        <v>370</v>
      </c>
      <c r="E47" s="83">
        <v>130</v>
      </c>
      <c r="F47" s="84">
        <v>133</v>
      </c>
      <c r="G47" s="220">
        <v>138</v>
      </c>
      <c r="H47" s="101"/>
      <c r="I47" s="84"/>
      <c r="J47" s="220"/>
      <c r="K47" s="83">
        <f>B47+E47</f>
        <v>480</v>
      </c>
      <c r="L47" s="109">
        <f>C47+F47</f>
        <v>493</v>
      </c>
      <c r="M47" s="221">
        <f>D47+G47</f>
        <v>508</v>
      </c>
    </row>
    <row r="48" spans="1:13" ht="12.75">
      <c r="A48" s="23">
        <v>636</v>
      </c>
      <c r="B48" s="79">
        <f aca="true" t="shared" si="10" ref="B48:H48">SUM(B47)</f>
        <v>350</v>
      </c>
      <c r="C48" s="80">
        <f t="shared" si="10"/>
        <v>360</v>
      </c>
      <c r="D48" s="230">
        <f t="shared" si="10"/>
        <v>370</v>
      </c>
      <c r="E48" s="79">
        <f t="shared" si="10"/>
        <v>130</v>
      </c>
      <c r="F48" s="82">
        <f t="shared" si="10"/>
        <v>133</v>
      </c>
      <c r="G48" s="231">
        <f t="shared" si="10"/>
        <v>138</v>
      </c>
      <c r="H48" s="79">
        <f t="shared" si="10"/>
        <v>0</v>
      </c>
      <c r="I48" s="82"/>
      <c r="J48" s="231"/>
      <c r="K48" s="79">
        <f>SUM(K47)</f>
        <v>480</v>
      </c>
      <c r="L48" s="82">
        <f>SUM(L47)</f>
        <v>493</v>
      </c>
      <c r="M48" s="232">
        <f>SUM(M47)</f>
        <v>508</v>
      </c>
    </row>
    <row r="49" spans="1:13" ht="12.75">
      <c r="A49" s="18" t="s">
        <v>27</v>
      </c>
      <c r="B49" s="101">
        <v>3500</v>
      </c>
      <c r="C49" s="84">
        <v>4120</v>
      </c>
      <c r="D49" s="70">
        <v>4240</v>
      </c>
      <c r="E49" s="101">
        <v>400</v>
      </c>
      <c r="F49" s="69">
        <v>412</v>
      </c>
      <c r="G49" s="70">
        <v>424</v>
      </c>
      <c r="H49" s="101"/>
      <c r="I49" s="69"/>
      <c r="J49" s="70"/>
      <c r="K49" s="101">
        <f>B49+E49+H49</f>
        <v>3900</v>
      </c>
      <c r="L49" s="100">
        <f aca="true" t="shared" si="11" ref="L49:M52">C49+F49+I49</f>
        <v>4532</v>
      </c>
      <c r="M49" s="217">
        <f t="shared" si="11"/>
        <v>4664</v>
      </c>
    </row>
    <row r="50" spans="1:13" ht="12.75">
      <c r="A50" s="18" t="s">
        <v>28</v>
      </c>
      <c r="B50" s="101">
        <v>500</v>
      </c>
      <c r="C50" s="84">
        <v>1540</v>
      </c>
      <c r="D50" s="70">
        <v>1590</v>
      </c>
      <c r="E50" s="101"/>
      <c r="F50" s="69"/>
      <c r="G50" s="70"/>
      <c r="H50" s="101"/>
      <c r="I50" s="69"/>
      <c r="J50" s="70"/>
      <c r="K50" s="101">
        <f>B50+E50+H50</f>
        <v>500</v>
      </c>
      <c r="L50" s="100">
        <f t="shared" si="11"/>
        <v>1540</v>
      </c>
      <c r="M50" s="217">
        <f t="shared" si="11"/>
        <v>1590</v>
      </c>
    </row>
    <row r="51" spans="1:13" ht="12.75">
      <c r="A51" s="18" t="s">
        <v>29</v>
      </c>
      <c r="B51" s="101">
        <v>1000</v>
      </c>
      <c r="C51" s="84">
        <v>1030</v>
      </c>
      <c r="D51" s="70">
        <v>1060</v>
      </c>
      <c r="E51" s="101">
        <v>1200</v>
      </c>
      <c r="F51" s="69">
        <v>1236</v>
      </c>
      <c r="G51" s="70">
        <v>1280</v>
      </c>
      <c r="H51" s="101"/>
      <c r="I51" s="69"/>
      <c r="J51" s="70"/>
      <c r="K51" s="101">
        <f>B51+E51+H51</f>
        <v>2200</v>
      </c>
      <c r="L51" s="100">
        <f t="shared" si="11"/>
        <v>2266</v>
      </c>
      <c r="M51" s="217">
        <f t="shared" si="11"/>
        <v>2340</v>
      </c>
    </row>
    <row r="52" spans="1:13" ht="12.75">
      <c r="A52" s="18" t="s">
        <v>30</v>
      </c>
      <c r="B52" s="101">
        <v>7000</v>
      </c>
      <c r="C52" s="84">
        <v>26780</v>
      </c>
      <c r="D52" s="70">
        <v>27580</v>
      </c>
      <c r="E52" s="101">
        <v>3000</v>
      </c>
      <c r="F52" s="69">
        <v>3090</v>
      </c>
      <c r="G52" s="70">
        <v>3180</v>
      </c>
      <c r="H52" s="101"/>
      <c r="I52" s="69"/>
      <c r="J52" s="70"/>
      <c r="K52" s="101">
        <f>B52+E52+H52</f>
        <v>10000</v>
      </c>
      <c r="L52" s="100">
        <f t="shared" si="11"/>
        <v>29870</v>
      </c>
      <c r="M52" s="217">
        <f t="shared" si="11"/>
        <v>30760</v>
      </c>
    </row>
    <row r="53" spans="1:13" ht="12.75">
      <c r="A53" s="23">
        <v>635</v>
      </c>
      <c r="B53" s="79">
        <f aca="true" t="shared" si="12" ref="B53:H53">SUM(B49:B52)</f>
        <v>12000</v>
      </c>
      <c r="C53" s="80">
        <f t="shared" si="12"/>
        <v>33470</v>
      </c>
      <c r="D53" s="230">
        <f t="shared" si="12"/>
        <v>34470</v>
      </c>
      <c r="E53" s="79">
        <f t="shared" si="12"/>
        <v>4600</v>
      </c>
      <c r="F53" s="82">
        <f t="shared" si="12"/>
        <v>4738</v>
      </c>
      <c r="G53" s="231">
        <f t="shared" si="12"/>
        <v>4884</v>
      </c>
      <c r="H53" s="79">
        <f t="shared" si="12"/>
        <v>0</v>
      </c>
      <c r="I53" s="82"/>
      <c r="J53" s="231"/>
      <c r="K53" s="79">
        <f>SUM(K49:K52)</f>
        <v>16600</v>
      </c>
      <c r="L53" s="82">
        <f>SUM(L49:L52)</f>
        <v>38208</v>
      </c>
      <c r="M53" s="232">
        <f>SUM(M49:M52)</f>
        <v>39354</v>
      </c>
    </row>
    <row r="54" spans="1:13" ht="12.75">
      <c r="A54" s="18" t="s">
        <v>31</v>
      </c>
      <c r="B54" s="101">
        <v>500</v>
      </c>
      <c r="C54" s="84">
        <v>1030</v>
      </c>
      <c r="D54" s="70">
        <v>1060</v>
      </c>
      <c r="E54" s="101">
        <v>200</v>
      </c>
      <c r="F54" s="69">
        <v>309</v>
      </c>
      <c r="G54" s="70">
        <v>318</v>
      </c>
      <c r="H54" s="101"/>
      <c r="I54" s="69"/>
      <c r="J54" s="70"/>
      <c r="K54" s="101">
        <f aca="true" t="shared" si="13" ref="K54:K65">B54+E54+H54</f>
        <v>700</v>
      </c>
      <c r="L54" s="100">
        <f aca="true" t="shared" si="14" ref="L54:M65">C54+F54+I54</f>
        <v>1339</v>
      </c>
      <c r="M54" s="217">
        <f t="shared" si="14"/>
        <v>1378</v>
      </c>
    </row>
    <row r="55" spans="1:13" ht="12.75">
      <c r="A55" s="18" t="s">
        <v>32</v>
      </c>
      <c r="B55" s="101">
        <v>0</v>
      </c>
      <c r="C55" s="84">
        <v>1030</v>
      </c>
      <c r="D55" s="70">
        <v>1060</v>
      </c>
      <c r="E55" s="101">
        <v>0</v>
      </c>
      <c r="F55" s="69">
        <v>520</v>
      </c>
      <c r="G55" s="70">
        <v>530</v>
      </c>
      <c r="H55" s="101"/>
      <c r="I55" s="69"/>
      <c r="J55" s="70"/>
      <c r="K55" s="101">
        <f t="shared" si="13"/>
        <v>0</v>
      </c>
      <c r="L55" s="100">
        <f t="shared" si="14"/>
        <v>1550</v>
      </c>
      <c r="M55" s="217">
        <f t="shared" si="14"/>
        <v>1590</v>
      </c>
    </row>
    <row r="56" spans="1:13" ht="12.75">
      <c r="A56" s="33" t="s">
        <v>33</v>
      </c>
      <c r="B56" s="72">
        <v>12000</v>
      </c>
      <c r="C56" s="73">
        <v>12360</v>
      </c>
      <c r="D56" s="233">
        <v>12730</v>
      </c>
      <c r="E56" s="72">
        <v>2300</v>
      </c>
      <c r="F56" s="81">
        <v>2370</v>
      </c>
      <c r="G56" s="233">
        <v>2440</v>
      </c>
      <c r="H56" s="72"/>
      <c r="I56" s="73"/>
      <c r="J56" s="233"/>
      <c r="K56" s="72">
        <f t="shared" si="13"/>
        <v>14300</v>
      </c>
      <c r="L56" s="81">
        <f t="shared" si="14"/>
        <v>14730</v>
      </c>
      <c r="M56" s="99">
        <f t="shared" si="14"/>
        <v>15170</v>
      </c>
    </row>
    <row r="57" spans="1:13" ht="12.75">
      <c r="A57" s="18" t="s">
        <v>34</v>
      </c>
      <c r="B57" s="101">
        <v>5700</v>
      </c>
      <c r="C57" s="84">
        <v>450</v>
      </c>
      <c r="D57" s="70">
        <v>500</v>
      </c>
      <c r="E57" s="101"/>
      <c r="F57" s="69"/>
      <c r="G57" s="70"/>
      <c r="H57" s="101"/>
      <c r="I57" s="69"/>
      <c r="J57" s="70"/>
      <c r="K57" s="101">
        <f t="shared" si="13"/>
        <v>5700</v>
      </c>
      <c r="L57" s="100">
        <f t="shared" si="14"/>
        <v>450</v>
      </c>
      <c r="M57" s="217">
        <f t="shared" si="14"/>
        <v>500</v>
      </c>
    </row>
    <row r="58" spans="1:13" ht="12.75">
      <c r="A58" s="18" t="s">
        <v>35</v>
      </c>
      <c r="B58" s="101">
        <v>0</v>
      </c>
      <c r="C58" s="84">
        <v>620</v>
      </c>
      <c r="D58" s="70">
        <v>640</v>
      </c>
      <c r="E58" s="101">
        <v>60</v>
      </c>
      <c r="F58" s="69">
        <v>620</v>
      </c>
      <c r="G58" s="70">
        <v>635</v>
      </c>
      <c r="H58" s="101"/>
      <c r="I58" s="69"/>
      <c r="J58" s="70"/>
      <c r="K58" s="101">
        <f t="shared" si="13"/>
        <v>60</v>
      </c>
      <c r="L58" s="100">
        <f t="shared" si="14"/>
        <v>1240</v>
      </c>
      <c r="M58" s="217">
        <f t="shared" si="14"/>
        <v>1275</v>
      </c>
    </row>
    <row r="59" spans="1:13" ht="12.75">
      <c r="A59" s="18" t="s">
        <v>36</v>
      </c>
      <c r="B59" s="101">
        <v>300</v>
      </c>
      <c r="C59" s="84">
        <v>310</v>
      </c>
      <c r="D59" s="70">
        <v>320</v>
      </c>
      <c r="E59" s="101">
        <v>220</v>
      </c>
      <c r="F59" s="69">
        <v>230</v>
      </c>
      <c r="G59" s="70">
        <v>235</v>
      </c>
      <c r="H59" s="101"/>
      <c r="I59" s="69"/>
      <c r="J59" s="70"/>
      <c r="K59" s="101">
        <f t="shared" si="13"/>
        <v>520</v>
      </c>
      <c r="L59" s="100">
        <f t="shared" si="14"/>
        <v>540</v>
      </c>
      <c r="M59" s="217">
        <f t="shared" si="14"/>
        <v>555</v>
      </c>
    </row>
    <row r="60" spans="1:13" ht="12.75">
      <c r="A60" s="18" t="s">
        <v>37</v>
      </c>
      <c r="B60" s="101">
        <v>540</v>
      </c>
      <c r="C60" s="84">
        <v>750</v>
      </c>
      <c r="D60" s="70">
        <v>760</v>
      </c>
      <c r="E60" s="101"/>
      <c r="F60" s="69"/>
      <c r="G60" s="70"/>
      <c r="H60" s="101"/>
      <c r="I60" s="69"/>
      <c r="J60" s="70"/>
      <c r="K60" s="101">
        <f t="shared" si="13"/>
        <v>540</v>
      </c>
      <c r="L60" s="100">
        <f t="shared" si="14"/>
        <v>750</v>
      </c>
      <c r="M60" s="217">
        <f t="shared" si="14"/>
        <v>760</v>
      </c>
    </row>
    <row r="61" spans="1:13" ht="12.75">
      <c r="A61" s="18" t="s">
        <v>38</v>
      </c>
      <c r="B61" s="101"/>
      <c r="C61" s="84"/>
      <c r="D61" s="70"/>
      <c r="E61" s="101"/>
      <c r="F61" s="69"/>
      <c r="G61" s="70"/>
      <c r="H61" s="101">
        <v>13700</v>
      </c>
      <c r="I61" s="69">
        <v>14100</v>
      </c>
      <c r="J61" s="70">
        <v>14530</v>
      </c>
      <c r="K61" s="101">
        <f t="shared" si="13"/>
        <v>13700</v>
      </c>
      <c r="L61" s="100">
        <f t="shared" si="14"/>
        <v>14100</v>
      </c>
      <c r="M61" s="217">
        <f t="shared" si="14"/>
        <v>14530</v>
      </c>
    </row>
    <row r="62" spans="1:13" ht="12.75">
      <c r="A62" s="18" t="s">
        <v>39</v>
      </c>
      <c r="B62" s="101">
        <v>1700</v>
      </c>
      <c r="C62" s="84">
        <v>1750</v>
      </c>
      <c r="D62" s="70">
        <v>1800</v>
      </c>
      <c r="E62" s="101"/>
      <c r="F62" s="69"/>
      <c r="G62" s="70"/>
      <c r="H62" s="101"/>
      <c r="I62" s="69"/>
      <c r="J62" s="70"/>
      <c r="K62" s="101">
        <f t="shared" si="13"/>
        <v>1700</v>
      </c>
      <c r="L62" s="100">
        <f t="shared" si="14"/>
        <v>1750</v>
      </c>
      <c r="M62" s="217">
        <f t="shared" si="14"/>
        <v>1800</v>
      </c>
    </row>
    <row r="63" spans="1:13" ht="12.75">
      <c r="A63" s="18" t="s">
        <v>40</v>
      </c>
      <c r="B63" s="101">
        <v>6500</v>
      </c>
      <c r="C63" s="84">
        <v>6690</v>
      </c>
      <c r="D63" s="70">
        <v>6900</v>
      </c>
      <c r="E63" s="101">
        <v>1500</v>
      </c>
      <c r="F63" s="69">
        <v>1540</v>
      </c>
      <c r="G63" s="70">
        <v>1590</v>
      </c>
      <c r="H63" s="101">
        <v>2300</v>
      </c>
      <c r="I63" s="69">
        <v>2370</v>
      </c>
      <c r="J63" s="70">
        <v>2440</v>
      </c>
      <c r="K63" s="101">
        <f t="shared" si="13"/>
        <v>10300</v>
      </c>
      <c r="L63" s="100">
        <f t="shared" si="14"/>
        <v>10600</v>
      </c>
      <c r="M63" s="217">
        <f t="shared" si="14"/>
        <v>10930</v>
      </c>
    </row>
    <row r="64" spans="1:13" ht="12.75">
      <c r="A64" s="18" t="s">
        <v>41</v>
      </c>
      <c r="B64" s="101">
        <v>200</v>
      </c>
      <c r="C64" s="84">
        <v>206</v>
      </c>
      <c r="D64" s="70">
        <v>212</v>
      </c>
      <c r="E64" s="101"/>
      <c r="F64" s="69"/>
      <c r="G64" s="70"/>
      <c r="H64" s="101"/>
      <c r="I64" s="69"/>
      <c r="J64" s="70"/>
      <c r="K64" s="101">
        <f t="shared" si="13"/>
        <v>200</v>
      </c>
      <c r="L64" s="100">
        <f t="shared" si="14"/>
        <v>206</v>
      </c>
      <c r="M64" s="217">
        <f t="shared" si="14"/>
        <v>212</v>
      </c>
    </row>
    <row r="65" spans="1:13" ht="12.75">
      <c r="A65" s="18" t="s">
        <v>42</v>
      </c>
      <c r="B65" s="101">
        <v>2000</v>
      </c>
      <c r="C65" s="84">
        <v>2470</v>
      </c>
      <c r="D65" s="70">
        <v>2550</v>
      </c>
      <c r="E65" s="101"/>
      <c r="F65" s="69"/>
      <c r="G65" s="70"/>
      <c r="H65" s="101"/>
      <c r="I65" s="69"/>
      <c r="J65" s="70"/>
      <c r="K65" s="101">
        <f t="shared" si="13"/>
        <v>2000</v>
      </c>
      <c r="L65" s="100">
        <f t="shared" si="14"/>
        <v>2470</v>
      </c>
      <c r="M65" s="217">
        <f t="shared" si="14"/>
        <v>2550</v>
      </c>
    </row>
    <row r="66" spans="1:13" ht="12.75">
      <c r="A66" s="28">
        <v>637</v>
      </c>
      <c r="B66" s="234">
        <f aca="true" t="shared" si="15" ref="B66:M66">B54+B55+B56+B57+B58+B59+B60+B61+B62+B63+B64+B65</f>
        <v>29440</v>
      </c>
      <c r="C66" s="120">
        <f t="shared" si="15"/>
        <v>27666</v>
      </c>
      <c r="D66" s="235">
        <f t="shared" si="15"/>
        <v>28532</v>
      </c>
      <c r="E66" s="234">
        <f t="shared" si="15"/>
        <v>4280</v>
      </c>
      <c r="F66" s="121">
        <f t="shared" si="15"/>
        <v>5589</v>
      </c>
      <c r="G66" s="236">
        <f t="shared" si="15"/>
        <v>5748</v>
      </c>
      <c r="H66" s="79">
        <f t="shared" si="15"/>
        <v>16000</v>
      </c>
      <c r="I66" s="121">
        <f t="shared" si="15"/>
        <v>16470</v>
      </c>
      <c r="J66" s="236">
        <f t="shared" si="15"/>
        <v>16970</v>
      </c>
      <c r="K66" s="234">
        <f t="shared" si="15"/>
        <v>49720</v>
      </c>
      <c r="L66" s="121">
        <f t="shared" si="15"/>
        <v>49725</v>
      </c>
      <c r="M66" s="237">
        <f t="shared" si="15"/>
        <v>51250</v>
      </c>
    </row>
    <row r="67" spans="1:13" ht="13.5" thickBot="1">
      <c r="A67" s="22">
        <v>630</v>
      </c>
      <c r="B67" s="76">
        <f aca="true" t="shared" si="16" ref="B67:M67">B19+B23+B35+B46+B48+B53+B66</f>
        <v>551190</v>
      </c>
      <c r="C67" s="77">
        <f t="shared" si="16"/>
        <v>629610</v>
      </c>
      <c r="D67" s="238">
        <f t="shared" si="16"/>
        <v>648538</v>
      </c>
      <c r="E67" s="76">
        <f t="shared" si="16"/>
        <v>95710</v>
      </c>
      <c r="F67" s="105">
        <f t="shared" si="16"/>
        <v>100276</v>
      </c>
      <c r="G67" s="239">
        <f t="shared" si="16"/>
        <v>103286</v>
      </c>
      <c r="H67" s="76">
        <f t="shared" si="16"/>
        <v>22895</v>
      </c>
      <c r="I67" s="105">
        <f t="shared" si="16"/>
        <v>24547</v>
      </c>
      <c r="J67" s="239">
        <f t="shared" si="16"/>
        <v>25278</v>
      </c>
      <c r="K67" s="76">
        <f t="shared" si="16"/>
        <v>669795</v>
      </c>
      <c r="L67" s="105">
        <f t="shared" si="16"/>
        <v>754433</v>
      </c>
      <c r="M67" s="240">
        <f t="shared" si="16"/>
        <v>777102</v>
      </c>
    </row>
    <row r="74" ht="12.75">
      <c r="G74">
        <v>2</v>
      </c>
    </row>
    <row r="76" ht="13.5" thickBot="1"/>
    <row r="77" spans="1:13" ht="13.5" thickBot="1">
      <c r="A77" s="2" t="s">
        <v>1</v>
      </c>
      <c r="B77" s="26" t="s">
        <v>68</v>
      </c>
      <c r="C77" s="10"/>
      <c r="D77" s="10"/>
      <c r="E77" s="47" t="s">
        <v>69</v>
      </c>
      <c r="F77" s="48"/>
      <c r="G77" s="48"/>
      <c r="H77" s="47" t="s">
        <v>70</v>
      </c>
      <c r="I77" s="48"/>
      <c r="J77" s="49"/>
      <c r="K77" s="27" t="s">
        <v>53</v>
      </c>
      <c r="L77" s="10"/>
      <c r="M77" s="11"/>
    </row>
    <row r="78" spans="1:13" ht="12.75">
      <c r="A78" s="3"/>
      <c r="B78" s="15" t="s">
        <v>3</v>
      </c>
      <c r="C78" s="12" t="s">
        <v>3</v>
      </c>
      <c r="D78" s="5" t="s">
        <v>3</v>
      </c>
      <c r="E78" s="50" t="s">
        <v>3</v>
      </c>
      <c r="F78" s="12" t="s">
        <v>3</v>
      </c>
      <c r="G78" s="51" t="s">
        <v>3</v>
      </c>
      <c r="H78" s="52" t="s">
        <v>3</v>
      </c>
      <c r="I78" s="43" t="s">
        <v>3</v>
      </c>
      <c r="J78" s="53" t="s">
        <v>3</v>
      </c>
      <c r="K78" s="4" t="s">
        <v>3</v>
      </c>
      <c r="L78" s="12" t="s">
        <v>3</v>
      </c>
      <c r="M78" s="44" t="s">
        <v>3</v>
      </c>
    </row>
    <row r="79" spans="1:13" ht="13.5" thickBot="1">
      <c r="A79" s="6"/>
      <c r="B79" s="9">
        <v>2010</v>
      </c>
      <c r="C79" s="13">
        <v>2011</v>
      </c>
      <c r="D79" s="14">
        <v>2012</v>
      </c>
      <c r="E79" s="54">
        <v>2010</v>
      </c>
      <c r="F79" s="13">
        <v>2011</v>
      </c>
      <c r="G79" s="7">
        <v>2012</v>
      </c>
      <c r="H79" s="9">
        <v>2010</v>
      </c>
      <c r="I79" s="41">
        <v>2011</v>
      </c>
      <c r="J79" s="55">
        <v>2012</v>
      </c>
      <c r="K79" s="56">
        <v>2010</v>
      </c>
      <c r="L79" s="13">
        <v>2011</v>
      </c>
      <c r="M79" s="45">
        <v>2012</v>
      </c>
    </row>
    <row r="80" spans="1:13" ht="12.75">
      <c r="A80" s="18" t="s">
        <v>54</v>
      </c>
      <c r="B80" s="219"/>
      <c r="C80" s="69">
        <v>1400</v>
      </c>
      <c r="D80" s="70">
        <v>1400</v>
      </c>
      <c r="E80" s="83"/>
      <c r="F80" s="84"/>
      <c r="G80" s="84"/>
      <c r="H80" s="83">
        <v>380</v>
      </c>
      <c r="I80" s="220"/>
      <c r="J80" s="221">
        <v>1320</v>
      </c>
      <c r="K80" s="109">
        <f>B80+E80+H80</f>
        <v>380</v>
      </c>
      <c r="L80" s="69">
        <f>C80+F80+I80</f>
        <v>1400</v>
      </c>
      <c r="M80" s="217">
        <f>J80+G80+D80</f>
        <v>2720</v>
      </c>
    </row>
    <row r="81" spans="1:13" ht="12.75">
      <c r="A81" s="18" t="s">
        <v>43</v>
      </c>
      <c r="B81" s="101">
        <v>7000</v>
      </c>
      <c r="C81" s="69">
        <v>7210</v>
      </c>
      <c r="D81" s="70">
        <v>7430</v>
      </c>
      <c r="E81" s="101">
        <v>2000</v>
      </c>
      <c r="F81" s="69">
        <v>2060</v>
      </c>
      <c r="G81" s="69">
        <v>2120</v>
      </c>
      <c r="H81" s="101">
        <v>650</v>
      </c>
      <c r="I81" s="70">
        <v>670</v>
      </c>
      <c r="J81" s="217">
        <v>690</v>
      </c>
      <c r="K81" s="100">
        <f>B81+E81+H81</f>
        <v>9650</v>
      </c>
      <c r="L81" s="69">
        <f>C81+F81+I81</f>
        <v>9940</v>
      </c>
      <c r="M81" s="217">
        <f>J81+G81+D81</f>
        <v>10240</v>
      </c>
    </row>
    <row r="82" spans="1:13" ht="12.75">
      <c r="A82" s="19">
        <v>642</v>
      </c>
      <c r="B82" s="74">
        <f>SUM(B80:B81)</f>
        <v>7000</v>
      </c>
      <c r="C82" s="103">
        <f>SUM(C80:C81)</f>
        <v>8610</v>
      </c>
      <c r="D82" s="222">
        <f>SUM(D80:D81)</f>
        <v>8830</v>
      </c>
      <c r="E82" s="74">
        <f>SUM(E80:E81)</f>
        <v>2000</v>
      </c>
      <c r="F82" s="103">
        <f aca="true" t="shared" si="17" ref="F82:L82">SUM(F80:F81)</f>
        <v>2060</v>
      </c>
      <c r="G82" s="103">
        <f t="shared" si="17"/>
        <v>2120</v>
      </c>
      <c r="H82" s="103">
        <f t="shared" si="17"/>
        <v>1030</v>
      </c>
      <c r="I82" s="223">
        <f t="shared" si="17"/>
        <v>670</v>
      </c>
      <c r="J82" s="224">
        <f t="shared" si="17"/>
        <v>2010</v>
      </c>
      <c r="K82" s="103">
        <f>SUM(K80:K81)</f>
        <v>10030</v>
      </c>
      <c r="L82" s="103">
        <f t="shared" si="17"/>
        <v>11340</v>
      </c>
      <c r="M82" s="224">
        <f>J82+G82+D82</f>
        <v>12960</v>
      </c>
    </row>
    <row r="83" spans="1:13" ht="12.75">
      <c r="A83" s="30" t="s">
        <v>44</v>
      </c>
      <c r="B83" s="122">
        <f>B82+B67+B17+B13</f>
        <v>1396325</v>
      </c>
      <c r="C83" s="123">
        <f>L83-I83-F83</f>
        <v>1501460</v>
      </c>
      <c r="D83" s="225">
        <f>D67+D82+D13+D17</f>
        <v>1545998</v>
      </c>
      <c r="E83" s="122">
        <f aca="true" t="shared" si="18" ref="E83:M83">E13+E17+E67+E82</f>
        <v>286060</v>
      </c>
      <c r="F83" s="124">
        <f t="shared" si="18"/>
        <v>296336</v>
      </c>
      <c r="G83" s="124">
        <f t="shared" si="18"/>
        <v>305216</v>
      </c>
      <c r="H83" s="124">
        <f t="shared" si="18"/>
        <v>317655</v>
      </c>
      <c r="I83" s="226">
        <f t="shared" si="18"/>
        <v>331657</v>
      </c>
      <c r="J83" s="227">
        <f t="shared" si="18"/>
        <v>342978</v>
      </c>
      <c r="K83" s="124">
        <f t="shared" si="18"/>
        <v>2000040</v>
      </c>
      <c r="L83" s="124">
        <f t="shared" si="18"/>
        <v>2129453</v>
      </c>
      <c r="M83" s="227">
        <f t="shared" si="18"/>
        <v>2194192</v>
      </c>
    </row>
    <row r="84" spans="1:13" ht="12.75">
      <c r="A84" s="18" t="s">
        <v>45</v>
      </c>
      <c r="B84" s="101">
        <v>0</v>
      </c>
      <c r="C84" s="69"/>
      <c r="D84" s="70"/>
      <c r="E84" s="101"/>
      <c r="F84" s="69"/>
      <c r="G84" s="69"/>
      <c r="H84" s="101"/>
      <c r="I84" s="70"/>
      <c r="J84" s="217"/>
      <c r="K84" s="100">
        <f>B84+E84+H84</f>
        <v>0</v>
      </c>
      <c r="L84" s="100">
        <f>C84+F84+I84</f>
        <v>0</v>
      </c>
      <c r="M84" s="217">
        <f>D84+G84+J84</f>
        <v>0</v>
      </c>
    </row>
    <row r="85" spans="1:13" ht="12.75">
      <c r="A85" s="18" t="s">
        <v>46</v>
      </c>
      <c r="B85" s="101"/>
      <c r="C85" s="69"/>
      <c r="D85" s="70"/>
      <c r="E85" s="101"/>
      <c r="F85" s="69"/>
      <c r="G85" s="69"/>
      <c r="H85" s="101"/>
      <c r="I85" s="70"/>
      <c r="J85" s="217"/>
      <c r="K85" s="100">
        <f>B85+E85+H85</f>
        <v>0</v>
      </c>
      <c r="L85" s="69">
        <f>C85+F85+I85</f>
        <v>0</v>
      </c>
      <c r="M85" s="228">
        <f>J85+G85+D85</f>
        <v>0</v>
      </c>
    </row>
    <row r="86" spans="1:13" ht="12.75">
      <c r="A86" s="18" t="s">
        <v>47</v>
      </c>
      <c r="B86" s="101">
        <v>0</v>
      </c>
      <c r="C86" s="69">
        <v>105441</v>
      </c>
      <c r="D86" s="70">
        <v>108604</v>
      </c>
      <c r="E86" s="101"/>
      <c r="F86" s="69"/>
      <c r="G86" s="69"/>
      <c r="H86" s="101"/>
      <c r="I86" s="70"/>
      <c r="J86" s="217"/>
      <c r="K86" s="100">
        <f>B86+E86+H86</f>
        <v>0</v>
      </c>
      <c r="L86" s="100">
        <f>C86+F86+I86</f>
        <v>105441</v>
      </c>
      <c r="M86" s="217">
        <f>D86+G86+J86</f>
        <v>108604</v>
      </c>
    </row>
    <row r="87" spans="1:13" ht="12.75">
      <c r="A87" s="18" t="s">
        <v>59</v>
      </c>
      <c r="B87" s="101"/>
      <c r="C87" s="69"/>
      <c r="D87" s="70"/>
      <c r="E87" s="101"/>
      <c r="F87" s="69"/>
      <c r="G87" s="69"/>
      <c r="H87" s="101"/>
      <c r="I87" s="70"/>
      <c r="J87" s="217"/>
      <c r="K87" s="100">
        <f>B87+E87+H87</f>
        <v>0</v>
      </c>
      <c r="L87" s="69"/>
      <c r="M87" s="228">
        <f>J87+G87+D87</f>
        <v>0</v>
      </c>
    </row>
    <row r="88" spans="1:13" ht="12.75">
      <c r="A88" s="30" t="s">
        <v>48</v>
      </c>
      <c r="B88" s="122">
        <f>SUM(B84:B87)</f>
        <v>0</v>
      </c>
      <c r="C88" s="124">
        <f>SUM(C84:C87)</f>
        <v>105441</v>
      </c>
      <c r="D88" s="225">
        <f>SUM(D84:D87)</f>
        <v>108604</v>
      </c>
      <c r="E88" s="122"/>
      <c r="F88" s="124"/>
      <c r="G88" s="124"/>
      <c r="H88" s="126">
        <f>SUM(H84:H87)</f>
        <v>0</v>
      </c>
      <c r="I88" s="225">
        <f>SUM(I84:I87)</f>
        <v>0</v>
      </c>
      <c r="J88" s="227">
        <f>SUM(J84:J87)</f>
        <v>0</v>
      </c>
      <c r="K88" s="124">
        <f>SUM(K84:K87)</f>
        <v>0</v>
      </c>
      <c r="L88" s="124">
        <f>SUM(L84:L87)</f>
        <v>105441</v>
      </c>
      <c r="M88" s="227">
        <f>J88+G88+D88</f>
        <v>108604</v>
      </c>
    </row>
    <row r="89" spans="1:13" ht="13.5" thickBot="1">
      <c r="A89" s="29" t="s">
        <v>53</v>
      </c>
      <c r="B89" s="127">
        <f aca="true" t="shared" si="19" ref="B89:M89">B83+B88</f>
        <v>1396325</v>
      </c>
      <c r="C89" s="128">
        <f t="shared" si="19"/>
        <v>1606901</v>
      </c>
      <c r="D89" s="129">
        <f t="shared" si="19"/>
        <v>1654602</v>
      </c>
      <c r="E89" s="127">
        <f t="shared" si="19"/>
        <v>286060</v>
      </c>
      <c r="F89" s="128">
        <f t="shared" si="19"/>
        <v>296336</v>
      </c>
      <c r="G89" s="129">
        <f t="shared" si="19"/>
        <v>305216</v>
      </c>
      <c r="H89" s="131">
        <f t="shared" si="19"/>
        <v>317655</v>
      </c>
      <c r="I89" s="229">
        <f t="shared" si="19"/>
        <v>331657</v>
      </c>
      <c r="J89" s="218">
        <f t="shared" si="19"/>
        <v>342978</v>
      </c>
      <c r="K89" s="128">
        <f t="shared" si="19"/>
        <v>2000040</v>
      </c>
      <c r="L89" s="129">
        <f t="shared" si="19"/>
        <v>2234894</v>
      </c>
      <c r="M89" s="218">
        <f t="shared" si="19"/>
        <v>2302796</v>
      </c>
    </row>
    <row r="91" ht="13.5" thickBot="1">
      <c r="A91" s="1" t="s">
        <v>73</v>
      </c>
    </row>
    <row r="92" spans="1:13" ht="13.5" thickBot="1">
      <c r="A92" s="2" t="s">
        <v>1</v>
      </c>
      <c r="B92" s="26" t="s">
        <v>68</v>
      </c>
      <c r="C92" s="10"/>
      <c r="D92" s="11"/>
      <c r="E92" s="27" t="s">
        <v>69</v>
      </c>
      <c r="F92" s="10"/>
      <c r="G92" s="10"/>
      <c r="H92" s="26" t="s">
        <v>70</v>
      </c>
      <c r="I92" s="10"/>
      <c r="J92" s="11"/>
      <c r="K92" s="27" t="s">
        <v>53</v>
      </c>
      <c r="L92" s="10"/>
      <c r="M92" s="11"/>
    </row>
    <row r="93" spans="1:13" ht="12.75">
      <c r="A93" s="3"/>
      <c r="B93" s="15" t="s">
        <v>3</v>
      </c>
      <c r="C93" s="12" t="s">
        <v>3</v>
      </c>
      <c r="D93" s="44" t="s">
        <v>3</v>
      </c>
      <c r="E93" s="4" t="s">
        <v>3</v>
      </c>
      <c r="F93" s="12" t="s">
        <v>3</v>
      </c>
      <c r="G93" s="5" t="s">
        <v>3</v>
      </c>
      <c r="H93" s="8" t="s">
        <v>3</v>
      </c>
      <c r="I93" s="12" t="s">
        <v>3</v>
      </c>
      <c r="J93" s="44" t="s">
        <v>3</v>
      </c>
      <c r="K93" s="4" t="s">
        <v>3</v>
      </c>
      <c r="L93" s="12" t="s">
        <v>3</v>
      </c>
      <c r="M93" s="44" t="s">
        <v>3</v>
      </c>
    </row>
    <row r="94" spans="1:13" ht="13.5" thickBot="1">
      <c r="A94" s="6"/>
      <c r="B94" s="9">
        <v>2010</v>
      </c>
      <c r="C94" s="13">
        <v>2011</v>
      </c>
      <c r="D94" s="46">
        <v>2012</v>
      </c>
      <c r="E94" s="7">
        <v>2010</v>
      </c>
      <c r="F94" s="13">
        <v>2011</v>
      </c>
      <c r="G94" s="7">
        <v>2012</v>
      </c>
      <c r="H94" s="9">
        <v>2010</v>
      </c>
      <c r="I94" s="13">
        <v>2011</v>
      </c>
      <c r="J94" s="45">
        <v>2012</v>
      </c>
      <c r="K94" s="7">
        <v>2010</v>
      </c>
      <c r="L94" s="13">
        <v>2011</v>
      </c>
      <c r="M94" s="45">
        <v>2012</v>
      </c>
    </row>
    <row r="95" spans="1:13" ht="12.75">
      <c r="A95" s="42" t="s">
        <v>74</v>
      </c>
      <c r="B95" s="212">
        <v>485000</v>
      </c>
      <c r="C95" s="213">
        <v>488290</v>
      </c>
      <c r="D95" s="214">
        <v>502940</v>
      </c>
      <c r="E95" s="215">
        <v>82410</v>
      </c>
      <c r="F95" s="215">
        <v>84900</v>
      </c>
      <c r="G95" s="215">
        <v>87500</v>
      </c>
      <c r="H95" s="215">
        <v>51000</v>
      </c>
      <c r="I95" s="215">
        <v>52000</v>
      </c>
      <c r="J95" s="216">
        <v>53000</v>
      </c>
      <c r="K95" s="215">
        <f aca="true" t="shared" si="20" ref="K95:M97">B95+E95+H95</f>
        <v>618410</v>
      </c>
      <c r="L95" s="215">
        <f t="shared" si="20"/>
        <v>625190</v>
      </c>
      <c r="M95" s="216">
        <f t="shared" si="20"/>
        <v>643440</v>
      </c>
    </row>
    <row r="96" spans="1:13" ht="12.75">
      <c r="A96" s="38" t="s">
        <v>75</v>
      </c>
      <c r="B96" s="101">
        <v>1073425</v>
      </c>
      <c r="C96" s="69">
        <v>1105611</v>
      </c>
      <c r="D96" s="217">
        <v>1137662</v>
      </c>
      <c r="E96" s="100">
        <v>204750</v>
      </c>
      <c r="F96" s="69">
        <v>211436</v>
      </c>
      <c r="G96" s="69">
        <v>217716</v>
      </c>
      <c r="H96" s="101"/>
      <c r="I96" s="69"/>
      <c r="J96" s="217"/>
      <c r="K96" s="100">
        <f t="shared" si="20"/>
        <v>1278175</v>
      </c>
      <c r="L96" s="69">
        <f t="shared" si="20"/>
        <v>1317047</v>
      </c>
      <c r="M96" s="217">
        <f t="shared" si="20"/>
        <v>1355378</v>
      </c>
    </row>
    <row r="97" spans="1:13" ht="12.75">
      <c r="A97" s="38" t="s">
        <v>76</v>
      </c>
      <c r="B97" s="101" t="s">
        <v>104</v>
      </c>
      <c r="C97" s="69">
        <v>13000</v>
      </c>
      <c r="D97" s="217">
        <v>14000</v>
      </c>
      <c r="E97" s="100"/>
      <c r="F97" s="69"/>
      <c r="G97" s="69"/>
      <c r="H97" s="101"/>
      <c r="I97" s="69"/>
      <c r="J97" s="217"/>
      <c r="K97" s="100">
        <v>0</v>
      </c>
      <c r="L97" s="100">
        <f t="shared" si="20"/>
        <v>13000</v>
      </c>
      <c r="M97" s="217">
        <f t="shared" si="20"/>
        <v>14000</v>
      </c>
    </row>
    <row r="98" spans="1:13" ht="12.75">
      <c r="A98" s="38" t="s">
        <v>77</v>
      </c>
      <c r="B98" s="101"/>
      <c r="C98" s="69"/>
      <c r="D98" s="217"/>
      <c r="E98" s="100"/>
      <c r="F98" s="69"/>
      <c r="G98" s="69"/>
      <c r="H98" s="101">
        <v>103455</v>
      </c>
      <c r="I98" s="69">
        <v>279657</v>
      </c>
      <c r="J98" s="217">
        <v>289978</v>
      </c>
      <c r="K98" s="100">
        <f>H98</f>
        <v>103455</v>
      </c>
      <c r="L98" s="69">
        <f>I98</f>
        <v>279657</v>
      </c>
      <c r="M98" s="217">
        <f>J98</f>
        <v>289978</v>
      </c>
    </row>
    <row r="99" spans="1:13" ht="18.75" customHeight="1" thickBot="1">
      <c r="A99" s="29" t="s">
        <v>78</v>
      </c>
      <c r="B99" s="127">
        <f aca="true" t="shared" si="21" ref="B99:K99">SUM(B95:B98)</f>
        <v>1558425</v>
      </c>
      <c r="C99" s="129">
        <f t="shared" si="21"/>
        <v>1606901</v>
      </c>
      <c r="D99" s="218">
        <f t="shared" si="21"/>
        <v>1654602</v>
      </c>
      <c r="E99" s="130">
        <f t="shared" si="21"/>
        <v>287160</v>
      </c>
      <c r="F99" s="129">
        <f t="shared" si="21"/>
        <v>296336</v>
      </c>
      <c r="G99" s="129">
        <f t="shared" si="21"/>
        <v>305216</v>
      </c>
      <c r="H99" s="127">
        <f t="shared" si="21"/>
        <v>154455</v>
      </c>
      <c r="I99" s="129">
        <f t="shared" si="21"/>
        <v>331657</v>
      </c>
      <c r="J99" s="218">
        <f t="shared" si="21"/>
        <v>342978</v>
      </c>
      <c r="K99" s="130">
        <f t="shared" si="21"/>
        <v>2000040</v>
      </c>
      <c r="L99" s="129">
        <f>C99+F99+I99</f>
        <v>2234894</v>
      </c>
      <c r="M99" s="218">
        <f>D99+G99+J99</f>
        <v>2302796</v>
      </c>
    </row>
    <row r="101" ht="12.75">
      <c r="A101" s="37"/>
    </row>
    <row r="102" ht="12.75">
      <c r="A102" s="37"/>
    </row>
    <row r="111" ht="12.75">
      <c r="G111">
        <v>3</v>
      </c>
    </row>
  </sheetData>
  <sheetProtection/>
  <mergeCells count="1">
    <mergeCell ref="A3:M3"/>
  </mergeCells>
  <printOptions/>
  <pageMargins left="0.75" right="0.56" top="0.66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B46" sqref="B46"/>
    </sheetView>
  </sheetViews>
  <sheetFormatPr defaultColWidth="9.140625" defaultRowHeight="12.75"/>
  <cols>
    <col min="1" max="1" width="24.421875" style="0" customWidth="1"/>
    <col min="2" max="2" width="12.8515625" style="88" customWidth="1"/>
    <col min="3" max="3" width="12.57421875" style="88" customWidth="1"/>
    <col min="4" max="4" width="13.140625" style="88" customWidth="1"/>
    <col min="5" max="5" width="11.8515625" style="88" customWidth="1"/>
    <col min="6" max="6" width="11.7109375" style="0" customWidth="1"/>
  </cols>
  <sheetData>
    <row r="1" ht="20.25">
      <c r="A1" s="60"/>
    </row>
    <row r="2" ht="15.75">
      <c r="A2" s="61"/>
    </row>
    <row r="3" ht="15.75">
      <c r="A3" s="61"/>
    </row>
    <row r="5" spans="1:9" ht="12.75">
      <c r="A5" s="210" t="s">
        <v>82</v>
      </c>
      <c r="B5" s="210"/>
      <c r="C5" s="210"/>
      <c r="D5" s="210"/>
      <c r="E5" s="210"/>
      <c r="F5" s="210"/>
      <c r="G5" s="210"/>
      <c r="H5" s="210"/>
      <c r="I5" s="210"/>
    </row>
    <row r="7" spans="1:6" ht="15.75">
      <c r="A7" s="209" t="s">
        <v>98</v>
      </c>
      <c r="B7" s="209"/>
      <c r="C7" s="209"/>
      <c r="D7" s="209"/>
      <c r="E7" s="209"/>
      <c r="F7" s="209"/>
    </row>
    <row r="8" spans="1:6" ht="15.75">
      <c r="A8" s="209" t="s">
        <v>83</v>
      </c>
      <c r="B8" s="209"/>
      <c r="C8" s="209"/>
      <c r="D8" s="209"/>
      <c r="E8" s="209"/>
      <c r="F8" s="209"/>
    </row>
    <row r="10" ht="13.5" thickBot="1"/>
    <row r="11" spans="1:4" ht="12.75">
      <c r="A11" s="2"/>
      <c r="B11" s="206" t="s">
        <v>84</v>
      </c>
      <c r="C11" s="208"/>
      <c r="D11" s="170"/>
    </row>
    <row r="12" spans="1:4" ht="13.5" thickBot="1">
      <c r="A12" s="6" t="s">
        <v>85</v>
      </c>
      <c r="B12" s="171" t="s">
        <v>86</v>
      </c>
      <c r="C12" s="172" t="s">
        <v>87</v>
      </c>
      <c r="D12" s="173" t="s">
        <v>88</v>
      </c>
    </row>
    <row r="13" spans="1:4" ht="12.75">
      <c r="A13" s="3" t="s">
        <v>89</v>
      </c>
      <c r="B13" s="174">
        <v>1396325</v>
      </c>
      <c r="C13" s="175"/>
      <c r="D13" s="176">
        <f>SUM(B13:C13)</f>
        <v>1396325</v>
      </c>
    </row>
    <row r="14" spans="1:4" ht="12.75">
      <c r="A14" s="63" t="s">
        <v>90</v>
      </c>
      <c r="B14" s="177"/>
      <c r="C14" s="178"/>
      <c r="D14" s="179"/>
    </row>
    <row r="15" spans="1:4" ht="12.75">
      <c r="A15" s="3" t="s">
        <v>93</v>
      </c>
      <c r="B15" s="174">
        <v>286060</v>
      </c>
      <c r="C15" s="175"/>
      <c r="D15" s="176">
        <f>SUM(B15:C15)</f>
        <v>286060</v>
      </c>
    </row>
    <row r="16" spans="1:4" ht="12.75">
      <c r="A16" s="64" t="s">
        <v>91</v>
      </c>
      <c r="B16" s="177"/>
      <c r="C16" s="178"/>
      <c r="D16" s="179"/>
    </row>
    <row r="17" spans="1:4" ht="12.75">
      <c r="A17" s="3" t="s">
        <v>92</v>
      </c>
      <c r="B17" s="174">
        <v>317655</v>
      </c>
      <c r="C17" s="175"/>
      <c r="D17" s="176">
        <f>SUM(B17:C17)</f>
        <v>317655</v>
      </c>
    </row>
    <row r="18" spans="1:4" ht="13.5" thickBot="1">
      <c r="A18" s="6" t="s">
        <v>94</v>
      </c>
      <c r="B18" s="180"/>
      <c r="C18" s="181"/>
      <c r="D18" s="173"/>
    </row>
    <row r="19" spans="1:4" ht="12.75">
      <c r="A19" s="3"/>
      <c r="B19" s="174"/>
      <c r="C19" s="175"/>
      <c r="D19" s="176"/>
    </row>
    <row r="20" spans="1:4" ht="13.5" thickBot="1">
      <c r="A20" s="6" t="s">
        <v>53</v>
      </c>
      <c r="B20" s="180">
        <f>SUM(B13:B19)</f>
        <v>2000040</v>
      </c>
      <c r="C20" s="181">
        <f>SUM(C13:C19)</f>
        <v>0</v>
      </c>
      <c r="D20" s="173">
        <f>SUM(D13:D19)</f>
        <v>2000040</v>
      </c>
    </row>
    <row r="21" spans="1:4" ht="12.75">
      <c r="A21" s="62"/>
      <c r="B21" s="182"/>
      <c r="C21" s="182"/>
      <c r="D21" s="182"/>
    </row>
    <row r="22" spans="1:4" ht="12.75">
      <c r="A22" s="62"/>
      <c r="B22" s="182"/>
      <c r="C22" s="182"/>
      <c r="D22" s="182"/>
    </row>
    <row r="23" ht="13.5" thickBot="1"/>
    <row r="24" spans="1:5" ht="12.75">
      <c r="A24" s="2"/>
      <c r="B24" s="206" t="s">
        <v>73</v>
      </c>
      <c r="C24" s="207"/>
      <c r="D24" s="207"/>
      <c r="E24" s="208"/>
    </row>
    <row r="25" spans="1:5" ht="13.5" thickBot="1">
      <c r="A25" s="6" t="s">
        <v>85</v>
      </c>
      <c r="B25" s="171" t="s">
        <v>95</v>
      </c>
      <c r="C25" s="183" t="s">
        <v>96</v>
      </c>
      <c r="D25" s="184" t="s">
        <v>97</v>
      </c>
      <c r="E25" s="185" t="s">
        <v>88</v>
      </c>
    </row>
    <row r="26" spans="1:5" ht="12.75">
      <c r="A26" s="3" t="s">
        <v>89</v>
      </c>
      <c r="B26" s="174">
        <v>1073425</v>
      </c>
      <c r="C26" s="186">
        <v>485000</v>
      </c>
      <c r="D26" s="182"/>
      <c r="E26" s="187">
        <f>SUM(B26:D26)</f>
        <v>1558425</v>
      </c>
    </row>
    <row r="27" spans="1:5" ht="12.75">
      <c r="A27" s="3" t="s">
        <v>90</v>
      </c>
      <c r="B27" s="174"/>
      <c r="C27" s="188"/>
      <c r="D27" s="182"/>
      <c r="E27" s="175"/>
    </row>
    <row r="28" spans="1:5" ht="12.75">
      <c r="A28" s="65" t="s">
        <v>93</v>
      </c>
      <c r="B28" s="189">
        <v>204750</v>
      </c>
      <c r="C28" s="190">
        <v>82410</v>
      </c>
      <c r="D28" s="191"/>
      <c r="E28" s="185">
        <f>SUM(B28:D28)</f>
        <v>287160</v>
      </c>
    </row>
    <row r="29" spans="1:5" ht="12.75">
      <c r="A29" s="64" t="s">
        <v>91</v>
      </c>
      <c r="B29" s="177"/>
      <c r="C29" s="192"/>
      <c r="D29" s="193"/>
      <c r="E29" s="175"/>
    </row>
    <row r="30" spans="1:5" ht="12.75">
      <c r="A30" s="3" t="s">
        <v>92</v>
      </c>
      <c r="B30" s="174"/>
      <c r="C30" s="188">
        <v>51000</v>
      </c>
      <c r="D30" s="182">
        <v>103455</v>
      </c>
      <c r="E30" s="185">
        <f>SUM(B30:D30)</f>
        <v>154455</v>
      </c>
    </row>
    <row r="31" spans="1:5" ht="13.5" thickBot="1">
      <c r="A31" s="6" t="s">
        <v>94</v>
      </c>
      <c r="B31" s="180"/>
      <c r="C31" s="194"/>
      <c r="D31" s="195"/>
      <c r="E31" s="181"/>
    </row>
    <row r="32" spans="1:5" ht="12.75">
      <c r="A32" s="3"/>
      <c r="B32" s="174"/>
      <c r="C32" s="188"/>
      <c r="D32" s="182"/>
      <c r="E32" s="175"/>
    </row>
    <row r="33" spans="1:5" ht="13.5" thickBot="1">
      <c r="A33" s="6" t="s">
        <v>53</v>
      </c>
      <c r="B33" s="180">
        <f>SUM(B26:B32)</f>
        <v>1278175</v>
      </c>
      <c r="C33" s="194">
        <f>SUM(C26:C32)</f>
        <v>618410</v>
      </c>
      <c r="D33" s="195">
        <f>SUM(D26:D32)</f>
        <v>103455</v>
      </c>
      <c r="E33" s="181">
        <f>SUM(B33:D33)</f>
        <v>2000040</v>
      </c>
    </row>
    <row r="39" ht="12.75">
      <c r="A39" t="s">
        <v>99</v>
      </c>
    </row>
    <row r="41" ht="12.75">
      <c r="C41" s="88" t="s">
        <v>100</v>
      </c>
    </row>
    <row r="42" ht="12.75">
      <c r="C42" s="88" t="s">
        <v>101</v>
      </c>
    </row>
  </sheetData>
  <sheetProtection/>
  <mergeCells count="5">
    <mergeCell ref="B24:E24"/>
    <mergeCell ref="A7:F7"/>
    <mergeCell ref="A8:F8"/>
    <mergeCell ref="A5:I5"/>
    <mergeCell ref="B11:C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Latkova</dc:creator>
  <cp:keywords/>
  <dc:description/>
  <cp:lastModifiedBy>Helena Macalova</cp:lastModifiedBy>
  <cp:lastPrinted>2009-12-11T11:53:53Z</cp:lastPrinted>
  <dcterms:created xsi:type="dcterms:W3CDTF">2009-02-23T09:19:58Z</dcterms:created>
  <dcterms:modified xsi:type="dcterms:W3CDTF">2009-12-11T12:10:47Z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